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6ad62da8f40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7f25a89d1e6a48c4"/>
    <x:sheet xmlns:r="http://schemas.openxmlformats.org/officeDocument/2006/relationships" name="Clean Data" sheetId="2" r:id="Reb6643dd117b4bee"/>
    <x:sheet xmlns:r="http://schemas.openxmlformats.org/officeDocument/2006/relationships" name="Raw Data" sheetId="3" r:id="R47b2a2ee11054e36"/>
    <x:sheet xmlns:r="http://schemas.openxmlformats.org/officeDocument/2006/relationships" name="Read Me" sheetId="4" r:id="Rafd63a910e544d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"/>
    <x:numFmt numFmtId="202" formatCode="mmm yyyy"/>
  </x:numFmts>
  <x:fonts count="10">
    <x:font>
      <x:sz val="11"/>
      <x:name val="Carlito"/>
    </x:font>
    <x:font>
      <x:b/>
      <x:sz val="10"/>
      <x:color rgb="FFFFFFFF"/>
      <x:name val="Arial"/>
    </x:font>
    <x:font>
      <x:sz val="10"/>
      <x:color rgb="FF222222"/>
      <x:name val="Arial"/>
    </x:font>
    <x:font>
      <x:b/>
      <x:sz val="16"/>
      <x:color rgb="FF17365D"/>
      <x:name val="Arial"/>
    </x:font>
    <x:font>
      <x:i/>
      <x:sz val="10"/>
      <x:color rgb="FF667085"/>
      <x:name val="Arial"/>
    </x:font>
    <x:font>
      <x:b/>
      <x:sz val="15"/>
      <x:color rgb="FF17365D"/>
      <x:name val="Arial"/>
    </x:font>
    <x:font>
      <x:b/>
      <x:sz val="15"/>
      <x:color rgb="FF375623"/>
      <x:name val="Arial"/>
    </x:font>
    <x:font>
      <x:b/>
      <x:sz val="15"/>
      <x:color rgb="FF7F6000"/>
      <x:name val="Arial"/>
    </x:font>
    <x:font>
      <x:b/>
      <x:sz val="10"/>
      <x:color rgb="FF17365D"/>
      <x:name val="Arial"/>
    </x:font>
    <x:font>
      <x:sz val="1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595959"/>
      </x:patternFill>
    </x:fill>
    <x:fill>
      <x:patternFill patternType="solid">
        <x:fgColor rgb="FF2F75B5"/>
      </x:patternFill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</x:fills>
  <x:borders count="2">
    <x:border/>
    <x:border>
      <x:bottom style="thin">
        <x:color rgb="FF2F75B5"/>
      </x:bottom>
    </x:border>
  </x:borders>
  <x:cellStyleXfs count="1">
    <x:xf numFmtId="0" fontId="0" fillId="0" borderId="0"/>
  </x:cellStyleXfs>
  <x:cellXfs count="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0" fillId="0" borderId="1" xfId="0" applyNumberFormat="1" applyFont="1" applyFill="1" applyBorder="1"/>
    <x:xf numFmtId="0" fontId="4" fillId="0" borderId="0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6" fillId="6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 applyAlignment="1">
      <x:alignment horizontal="center" vertical="center"/>
    </x:xf>
    <x:xf numFmtId="201" fontId="5" fillId="5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201" fontId="8" fillId="0" borderId="0" xfId="0" applyNumberFormat="1" applyFont="1" applyFill="1" applyBorder="1"/>
    <x:xf numFmtId="202" fontId="0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61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63a4e6d49423f" /><Relationship Type="http://schemas.openxmlformats.org/officeDocument/2006/relationships/theme" Target="/xl/theme/theme1.xml" Id="R0cab08cc63244fd1" /><Relationship Type="http://schemas.openxmlformats.org/officeDocument/2006/relationships/sharedStrings" Target="/xl/sharedStrings.xml" Id="R2d16962f79e24d50" /><Relationship Type="http://schemas.openxmlformats.org/officeDocument/2006/relationships/worksheet" Target="/xl/worksheets/sheet1.xml" Id="R7f25a89d1e6a48c4" /><Relationship Type="http://schemas.openxmlformats.org/officeDocument/2006/relationships/worksheet" Target="/xl/worksheets/sheet2.xml" Id="Reb6643dd117b4bee" /><Relationship Type="http://schemas.openxmlformats.org/officeDocument/2006/relationships/worksheet" Target="/xl/worksheets/sheet3.xml" Id="R47b2a2ee11054e36" /><Relationship Type="http://schemas.openxmlformats.org/officeDocument/2006/relationships/worksheet" Target="/xl/worksheets/sheet4.xml" Id="Rafd63a910e544d6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c710543d0f344e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Revenue by Region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Revenue</c:v>
          </c:tx>
          <c:cat>
            <c:strRef>
              <c:f>'Dashboard'!$A$12:$A$15</c:f>
              <c:strCache>
                <c:ptCount val="0"/>
              </c:strCache>
            </c:strRef>
          </c:cat>
          <c:val>
            <c:numRef>
              <c:f>'Dashboard'!$B$12:$B$15</c:f>
              <c:numCache>
                <c:formatCode>$#,##0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10</xdr:row>
      <xdr:rowOff>0</xdr:rowOff>
    </xdr:from>
    <xdr:to>
      <xdr:col>14</xdr:col>
      <xdr:colOff>0</xdr:colOff>
      <xdr:row>26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c710543d0f344e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459d0734b7e41b0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4" max="4" width="15" hidden="0" customWidth="1"/>
    <x:col min="5" max="5" width="15" hidden="0" customWidth="1"/>
    <x:col min="6" max="6" width="16" hidden="0" customWidth="1"/>
    <x:col min="7" max="7" width="15" hidden="0" customWidth="1"/>
    <x:col min="8" max="8" width="15" hidden="0" customWidth="1"/>
    <x:col min="3" max="3" width="3" hidden="0" customWidth="1"/>
  </x:cols>
  <x:sheetData>
    <x:row r="1" ht="10" customHeight="1"/>
    <x:row r="2" ht="28" customHeight="1">
      <x:c r="A2" s="41" t="str">
        <x:v>Sales Data Cleanup &amp; Automated Dashboard</x:v>
      </x:c>
      <x:c r="B2" s="41"/>
      <x:c r="C2" s="41"/>
      <x:c r="D2" s="41"/>
      <x:c r="E2" s="41"/>
      <x:c r="F2" s="41"/>
      <x:c r="G2" s="41"/>
      <x:c r="H2" s="41"/>
      <x:c r="I2" s="48"/>
      <x:c r="J2" s="48"/>
      <x:c r="K2" s="48"/>
      <x:c r="L2" s="48"/>
      <x:c r="M2" s="48"/>
      <x:c r="N2" s="48"/>
    </x:row>
    <x:row r="3">
      <x:c r="A3" s="49"/>
      <x:c r="B3" s="49"/>
      <x:c r="C3" s="49"/>
      <x:c r="D3" s="49"/>
      <x:c r="E3" s="49"/>
      <x:c r="F3" s="49"/>
      <x:c r="G3" s="49"/>
      <x:c r="H3" s="49"/>
      <x:c r="I3" s="48"/>
      <x:c r="J3" s="48"/>
      <x:c r="K3" s="48"/>
      <x:c r="L3" s="48"/>
      <x:c r="M3" s="48"/>
      <x:c r="N3" s="48"/>
    </x:row>
    <x:row r="4">
      <x:c r="A4" s="44" t="str">
        <x:v>Portfolio sample using synthetic data. Edit Raw Data and the calculations update automatically.</x:v>
      </x:c>
      <x:c r="B4" s="44"/>
      <x:c r="C4" s="44"/>
      <x:c r="D4" s="44"/>
      <x:c r="E4" s="44"/>
      <x:c r="F4" s="44"/>
      <x:c r="G4" s="44"/>
      <x:c r="H4" s="44"/>
      <x:c r="I4" s="48"/>
      <x:c r="J4" s="48"/>
      <x:c r="K4" s="48"/>
      <x:c r="L4" s="48"/>
      <x:c r="M4" s="48"/>
      <x:c r="N4" s="48"/>
    </x:row>
    <x:row r="5">
      <x:c r="A5" s="48"/>
      <x:c r="B5" s="48"/>
      <x:c r="C5" s="48"/>
      <x:c r="D5" s="48"/>
      <x:c r="E5" s="48"/>
      <x:c r="F5" s="48"/>
      <x:c r="G5" s="48"/>
      <x:c r="H5" s="48"/>
      <x:c r="I5" s="48"/>
      <x:c r="J5" s="48"/>
      <x:c r="K5" s="48"/>
      <x:c r="L5" s="48"/>
      <x:c r="M5" s="48"/>
      <x:c r="N5" s="48"/>
    </x:row>
    <x:row r="6">
      <x:c r="A6" s="22" t="str">
        <x:v>NET REVENUE</x:v>
      </x:c>
      <x:c r="B6" s="22"/>
      <x:c r="C6" s="48"/>
      <x:c r="D6" s="22" t="str">
        <x:v>VALID ORDERS</x:v>
      </x:c>
      <x:c r="E6" s="22"/>
      <x:c r="F6" s="48"/>
      <x:c r="G6" s="22" t="str">
        <x:v>DATA ISSUES</x:v>
      </x:c>
      <x:c r="H6" s="22"/>
      <x:c r="I6" s="48"/>
      <x:c r="J6" s="48"/>
      <x:c r="K6" s="48"/>
      <x:c r="L6" s="48"/>
      <x:c r="M6" s="48"/>
      <x:c r="N6" s="48"/>
    </x:row>
    <x:row r="7">
      <x:c r="A7" s="35" t="n">
        <x:f>SUM('Clean Data'!L2:L73)</x:f>
        <x:v>41503</x:v>
      </x:c>
      <x:c r="B7" s="26"/>
      <x:c r="C7" s="48"/>
      <x:c r="D7" s="30" t="n">
        <x:f>COUNTIF('Clean Data'!K2:K73,"Yes")</x:f>
        <x:v>53</x:v>
      </x:c>
      <x:c r="E7" s="30"/>
      <x:c r="F7" s="48"/>
      <x:c r="G7" s="34" t="n">
        <x:f>COUNTIF('Clean Data'!J2:J73,"Duplicate")+COUNTIF('Clean Data'!I2:I73,"Refund")+COUNTIF('Clean Data'!I2:I73,"Pending")</x:f>
        <x:v>19</x:v>
      </x:c>
      <x:c r="H7" s="34"/>
      <x:c r="I7" s="48"/>
      <x:c r="J7" s="48"/>
      <x:c r="K7" s="48"/>
      <x:c r="L7" s="48"/>
      <x:c r="M7" s="48"/>
      <x:c r="N7" s="48"/>
    </x:row>
    <x:row r="8">
      <x:c r="A8" s="26"/>
      <x:c r="B8" s="26"/>
      <x:c r="C8" s="48"/>
      <x:c r="D8" s="30"/>
      <x:c r="E8" s="30"/>
      <x:c r="F8" s="48"/>
      <x:c r="G8" s="34"/>
      <x:c r="H8" s="34"/>
      <x:c r="I8" s="48"/>
      <x:c r="J8" s="48"/>
      <x:c r="K8" s="48"/>
      <x:c r="L8" s="48"/>
      <x:c r="M8" s="48"/>
      <x:c r="N8" s="48"/>
    </x:row>
    <x:row r="9">
      <x:c r="A9" s="48"/>
      <x:c r="B9" s="48"/>
      <x:c r="C9" s="48"/>
      <x:c r="D9" s="48"/>
      <x:c r="E9" s="48"/>
      <x:c r="F9" s="48"/>
      <x:c r="G9" s="48"/>
      <x:c r="H9" s="48"/>
      <x:c r="I9" s="48"/>
      <x:c r="J9" s="48"/>
      <x:c r="K9" s="48"/>
      <x:c r="L9" s="48"/>
      <x:c r="M9" s="48"/>
      <x:c r="N9" s="48"/>
    </x:row>
    <x:row r="10">
      <x:c r="A10" s="48"/>
      <x:c r="B10" s="48"/>
      <x:c r="C10" s="48"/>
      <x:c r="D10" s="48"/>
      <x:c r="E10" s="48"/>
      <x:c r="F10" s="48"/>
      <x:c r="G10" s="48"/>
      <x:c r="H10" s="48"/>
      <x:c r="I10" s="48"/>
      <x:c r="J10" s="48"/>
      <x:c r="K10" s="48"/>
      <x:c r="L10" s="48"/>
      <x:c r="M10" s="48"/>
      <x:c r="N10" s="48"/>
    </x:row>
    <x:row r="11">
      <x:c r="A11" s="37" t="str">
        <x:v>Region</x:v>
      </x:c>
      <x:c r="B11" s="37" t="str">
        <x:v>Revenue</x:v>
      </x:c>
      <x:c r="C11" s="48"/>
      <x:c r="D11" s="37" t="str">
        <x:v>Product</x:v>
      </x:c>
      <x:c r="E11" s="37" t="str">
        <x:v>Orders</x:v>
      </x:c>
      <x:c r="F11" s="37" t="str">
        <x:v>Revenue</x:v>
      </x:c>
      <x:c r="G11" s="48"/>
      <x:c r="H11" s="48"/>
      <x:c r="I11" s="48"/>
      <x:c r="J11" s="48"/>
      <x:c r="K11" s="48"/>
      <x:c r="L11" s="48"/>
      <x:c r="M11" s="48"/>
      <x:c r="N11" s="48"/>
    </x:row>
    <x:row r="12">
      <x:c r="A12" s="8" t="str">
        <x:v>North</x:v>
      </x:c>
      <x:c r="B12" s="10" t="n">
        <x:f>SUMIF('Clean Data'!D2:D73,A12,'Clean Data'!L2:L73)</x:f>
        <x:v>8832</x:v>
      </x:c>
      <x:c r="C12" s="8"/>
      <x:c r="D12" s="8" t="str">
        <x:v>Starter</x:v>
      </x:c>
      <x:c r="E12" s="8" t="n">
        <x:f>COUNTIFS('Clean Data'!$E$2:$E$73,D12,'Clean Data'!$K$2:$K$73,"Yes")</x:f>
        <x:v>17</x:v>
      </x:c>
      <x:c r="F12" s="10" t="n">
        <x:f>SUMIF('Clean Data'!$E$2:$E$73,D12,'Clean Data'!$L$2:$L$73)</x:f>
        <x:v>4214</x:v>
      </x:c>
      <x:c r="G12" s="48"/>
      <x:c r="H12" s="48"/>
      <x:c r="I12" s="48"/>
      <x:c r="J12" s="48"/>
      <x:c r="K12" s="48"/>
      <x:c r="L12" s="48"/>
      <x:c r="M12" s="48"/>
      <x:c r="N12" s="48"/>
    </x:row>
    <x:row r="13">
      <x:c r="A13" s="8" t="str">
        <x:v>South</x:v>
      </x:c>
      <x:c r="B13" s="10" t="n">
        <x:f>SUMIF('Clean Data'!D3:D74,A13,'Clean Data'!L3:L74)</x:f>
        <x:v>14693</x:v>
      </x:c>
      <x:c r="C13" s="8"/>
      <x:c r="D13" s="8" t="str">
        <x:v>Pro</x:v>
      </x:c>
      <x:c r="E13" s="8" t="n">
        <x:f>COUNTIFS('Clean Data'!$E$2:$E$73,D13,'Clean Data'!$K$2:$K$73,"Yes")</x:f>
        <x:v>19</x:v>
      </x:c>
      <x:c r="F13" s="10" t="n">
        <x:f>SUMIF('Clean Data'!$E$2:$E$73,D13,'Clean Data'!$L$2:$L$73)</x:f>
        <x:v>12771</x:v>
      </x:c>
      <x:c r="G13" s="48"/>
      <x:c r="H13" s="48"/>
      <x:c r="I13" s="48"/>
      <x:c r="J13" s="48"/>
      <x:c r="K13" s="48"/>
      <x:c r="L13" s="48"/>
      <x:c r="M13" s="48"/>
      <x:c r="N13" s="48"/>
    </x:row>
    <x:row r="14">
      <x:c r="A14" s="8" t="str">
        <x:v>East</x:v>
      </x:c>
      <x:c r="B14" s="10" t="n">
        <x:f>SUMIF('Clean Data'!D4:D75,A14,'Clean Data'!L4:L75)</x:f>
        <x:v>8837</x:v>
      </x:c>
      <x:c r="C14" s="8"/>
      <x:c r="D14" s="8" t="str">
        <x:v>Enterprise</x:v>
      </x:c>
      <x:c r="E14" s="8" t="n">
        <x:f>COUNTIFS('Clean Data'!$E$2:$E$73,D14,'Clean Data'!$K$2:$K$73,"Yes")</x:f>
        <x:v>17</x:v>
      </x:c>
      <x:c r="F14" s="10" t="n">
        <x:f>SUMIF('Clean Data'!$E$2:$E$73,D14,'Clean Data'!$L$2:$L$73)</x:f>
        <x:v>24518</x:v>
      </x:c>
      <x:c r="G14" s="48"/>
      <x:c r="H14" s="48"/>
      <x:c r="I14" s="48"/>
      <x:c r="J14" s="48"/>
      <x:c r="K14" s="48"/>
      <x:c r="L14" s="48"/>
      <x:c r="M14" s="48"/>
      <x:c r="N14" s="48"/>
    </x:row>
    <x:row r="15">
      <x:c r="A15" s="8" t="str">
        <x:v>West</x:v>
      </x:c>
      <x:c r="B15" s="10" t="n">
        <x:f>SUMIF('Clean Data'!D5:D76,A15,'Clean Data'!L5:L76)</x:f>
        <x:v>9141</x:v>
      </x:c>
      <x:c r="C15" s="8"/>
      <x:c r="D15" s="45" t="str">
        <x:v>Total</x:v>
      </x:c>
      <x:c r="E15" s="45" t="n">
        <x:f>SUM(E12:E14)</x:f>
        <x:v>53</x:v>
      </x:c>
      <x:c r="F15" s="46" t="n">
        <x:f>SUM(F12:F14)</x:f>
        <x:v>41503</x:v>
      </x:c>
      <x:c r="G15" s="48"/>
      <x:c r="H15" s="48"/>
      <x:c r="I15" s="48"/>
      <x:c r="J15" s="48"/>
      <x:c r="K15" s="48"/>
      <x:c r="L15" s="48"/>
      <x:c r="M15" s="48"/>
      <x:c r="N15" s="48"/>
    </x:row>
    <x:row r="16">
      <x:c r="A16" s="45" t="str">
        <x:v>Total</x:v>
      </x:c>
      <x:c r="B16" s="46" t="n">
        <x:f>SUM(B12:B15)</x:f>
        <x:v>41503</x:v>
      </x:c>
      <x:c r="C16" s="8"/>
      <x:c r="D16" s="8"/>
      <x:c r="E16" s="8"/>
      <x:c r="F16" s="8"/>
      <x:c r="G16" s="48"/>
      <x:c r="H16" s="48"/>
      <x:c r="I16" s="48"/>
      <x:c r="J16" s="48"/>
      <x:c r="K16" s="48"/>
      <x:c r="L16" s="48"/>
      <x:c r="M16" s="48"/>
      <x:c r="N16" s="48"/>
    </x:row>
    <x:row r="17">
      <x:c r="A17" s="48"/>
      <x:c r="B17" s="48"/>
      <x:c r="C17" s="48"/>
      <x:c r="D17" s="48"/>
      <x:c r="E17" s="48"/>
      <x:c r="F17" s="48"/>
      <x:c r="G17" s="48"/>
      <x:c r="H17" s="48"/>
      <x:c r="I17" s="48"/>
      <x:c r="J17" s="48"/>
      <x:c r="K17" s="48"/>
      <x:c r="L17" s="48"/>
      <x:c r="M17" s="48"/>
      <x:c r="N17" s="48"/>
    </x:row>
    <x:row r="18">
      <x:c r="A18" s="48"/>
      <x:c r="B18" s="48"/>
      <x:c r="C18" s="48"/>
      <x:c r="D18" s="48"/>
      <x:c r="E18" s="48"/>
      <x:c r="F18" s="48"/>
      <x:c r="G18" s="48"/>
      <x:c r="H18" s="48"/>
      <x:c r="I18" s="48"/>
      <x:c r="J18" s="48"/>
      <x:c r="K18" s="48"/>
      <x:c r="L18" s="48"/>
      <x:c r="M18" s="48"/>
      <x:c r="N18" s="48"/>
    </x:row>
    <x:row r="19">
      <x:c r="A19" s="37" t="str">
        <x:v>Month</x:v>
      </x:c>
      <x:c r="B19" s="37" t="str">
        <x:v>Revenue</x:v>
      </x:c>
      <x:c r="C19" s="48"/>
      <x:c r="D19" s="48"/>
      <x:c r="E19" s="48"/>
      <x:c r="F19" s="48"/>
      <x:c r="G19" s="48"/>
      <x:c r="H19" s="48"/>
      <x:c r="I19" s="48"/>
      <x:c r="J19" s="48"/>
      <x:c r="K19" s="48"/>
      <x:c r="L19" s="48"/>
      <x:c r="M19" s="48"/>
      <x:c r="N19" s="48"/>
    </x:row>
    <x:row r="20">
      <x:c r="A20" s="8" t="str">
        <x:v>Jan 2026</x:v>
      </x:c>
      <x:c r="B20" s="10" t="n">
        <x:f>SUMIFS('Clean Data'!$L$2:$L$73,'Clean Data'!$B$2:$B$73,"&gt;="&amp;H20,'Clean Data'!$B$2:$B$73,"&lt;"&amp;EDATE(H20,1))</x:f>
        <x:v>1568</x:v>
      </x:c>
      <x:c r="C20" s="48"/>
      <x:c r="D20" s="48"/>
      <x:c r="E20" s="48"/>
      <x:c r="F20" s="48"/>
      <x:c r="G20" s="48"/>
      <x:c r="H20" s="50" t="n">
        <x:v>46023</x:v>
      </x:c>
      <x:c r="I20" s="48"/>
      <x:c r="J20" s="48"/>
      <x:c r="K20" s="48"/>
      <x:c r="L20" s="48"/>
      <x:c r="M20" s="48"/>
      <x:c r="N20" s="48"/>
    </x:row>
    <x:row r="21">
      <x:c r="A21" s="8" t="str">
        <x:v>Feb 2026</x:v>
      </x:c>
      <x:c r="B21" s="10" t="n">
        <x:f>SUMIFS('Clean Data'!$L$2:$L$73,'Clean Data'!$B$2:$B$73,"&gt;="&amp;H21,'Clean Data'!$B$2:$B$73,"&lt;"&amp;EDATE(H21,1))</x:f>
        <x:v>11063</x:v>
      </x:c>
      <x:c r="C21" s="48"/>
      <x:c r="D21" s="48"/>
      <x:c r="E21" s="48"/>
      <x:c r="F21" s="48"/>
      <x:c r="G21" s="48"/>
      <x:c r="H21" s="50" t="n">
        <x:v>46054</x:v>
      </x:c>
      <x:c r="I21" s="48"/>
      <x:c r="J21" s="48"/>
      <x:c r="K21" s="48"/>
      <x:c r="L21" s="48"/>
      <x:c r="M21" s="48"/>
      <x:c r="N21" s="48"/>
    </x:row>
    <x:row r="22">
      <x:c r="A22" s="8" t="str">
        <x:v>Mar 2026</x:v>
      </x:c>
      <x:c r="B22" s="10" t="n">
        <x:f>SUMIFS('Clean Data'!$L$2:$L$73,'Clean Data'!$B$2:$B$73,"&gt;="&amp;H22,'Clean Data'!$B$2:$B$73,"&lt;"&amp;EDATE(H22,1))</x:f>
        <x:v>2646</x:v>
      </x:c>
      <x:c r="C22" s="48"/>
      <x:c r="D22" s="48"/>
      <x:c r="E22" s="48"/>
      <x:c r="F22" s="48"/>
      <x:c r="G22" s="48"/>
      <x:c r="H22" s="50" t="n">
        <x:v>46082</x:v>
      </x:c>
      <x:c r="I22" s="48"/>
      <x:c r="J22" s="48"/>
      <x:c r="K22" s="48"/>
      <x:c r="L22" s="48"/>
      <x:c r="M22" s="48"/>
      <x:c r="N22" s="48"/>
    </x:row>
    <x:row r="23">
      <x:c r="A23" s="8" t="str">
        <x:v>Apr 2026</x:v>
      </x:c>
      <x:c r="B23" s="10" t="n">
        <x:f>SUMIFS('Clean Data'!$L$2:$L$73,'Clean Data'!$B$2:$B$73,"&gt;="&amp;H23,'Clean Data'!$B$2:$B$73,"&lt;"&amp;EDATE(H23,1))</x:f>
        <x:v>4644</x:v>
      </x:c>
      <x:c r="C23" s="48"/>
      <x:c r="D23" s="48"/>
      <x:c r="E23" s="48"/>
      <x:c r="F23" s="48"/>
      <x:c r="G23" s="48"/>
      <x:c r="H23" s="50" t="n">
        <x:v>46113</x:v>
      </x:c>
      <x:c r="I23" s="48"/>
      <x:c r="J23" s="48"/>
      <x:c r="K23" s="48"/>
      <x:c r="L23" s="48"/>
      <x:c r="M23" s="48"/>
      <x:c r="N23" s="48"/>
    </x:row>
    <x:row r="24">
      <x:c r="A24" s="8" t="str">
        <x:v>May 2026</x:v>
      </x:c>
      <x:c r="B24" s="10" t="n">
        <x:f>SUMIFS('Clean Data'!$L$2:$L$73,'Clean Data'!$B$2:$B$73,"&gt;="&amp;H24,'Clean Data'!$B$2:$B$73,"&lt;"&amp;EDATE(H24,1))</x:f>
        <x:v>13455</x:v>
      </x:c>
      <x:c r="C24" s="48"/>
      <x:c r="D24" s="48"/>
      <x:c r="E24" s="48"/>
      <x:c r="F24" s="48"/>
      <x:c r="G24" s="48"/>
      <x:c r="H24" s="50" t="n">
        <x:v>46143</x:v>
      </x:c>
      <x:c r="I24" s="48"/>
      <x:c r="J24" s="48"/>
      <x:c r="K24" s="48"/>
      <x:c r="L24" s="48"/>
      <x:c r="M24" s="48"/>
      <x:c r="N24" s="48"/>
    </x:row>
    <x:row r="25">
      <x:c r="A25" s="8" t="str">
        <x:v>Jun 2026</x:v>
      </x:c>
      <x:c r="B25" s="10" t="n">
        <x:f>SUMIFS('Clean Data'!$L$2:$L$73,'Clean Data'!$B$2:$B$73,"&gt;="&amp;H25,'Clean Data'!$B$2:$B$73,"&lt;"&amp;EDATE(H25,1))</x:f>
        <x:v>8127</x:v>
      </x:c>
      <x:c r="C25" s="48"/>
      <x:c r="D25" s="48"/>
      <x:c r="E25" s="48"/>
      <x:c r="F25" s="48"/>
      <x:c r="G25" s="48"/>
      <x:c r="H25" s="50" t="n">
        <x:v>46174</x:v>
      </x:c>
      <x:c r="I25" s="48"/>
      <x:c r="J25" s="48"/>
      <x:c r="K25" s="48"/>
      <x:c r="L25" s="48"/>
      <x:c r="M25" s="48"/>
      <x:c r="N25" s="48"/>
    </x:row>
    <x:row r="26">
      <x:c r="A26" s="45" t="str">
        <x:v>Total</x:v>
      </x:c>
      <x:c r="B26" s="46" t="n">
        <x:f>SUM(B20:B25)</x:f>
        <x:v>41503</x:v>
      </x:c>
      <x:c r="C26" s="48"/>
      <x:c r="D26" s="48"/>
      <x:c r="E26" s="48"/>
      <x:c r="F26" s="48"/>
      <x:c r="G26" s="48"/>
      <x:c r="H26" s="48"/>
      <x:c r="I26" s="48"/>
      <x:c r="J26" s="48"/>
      <x:c r="K26" s="48"/>
      <x:c r="L26" s="48"/>
      <x:c r="M26" s="48"/>
      <x:c r="N26" s="48"/>
    </x:row>
  </x:sheetData>
  <x:mergeCells>
    <x:mergeCell ref="A7:B8"/>
    <x:mergeCell ref="D7:E8"/>
    <x:mergeCell ref="G7:H8"/>
  </x:mergeCells>
  <x:pageMargins left="0.7" right="0.7" top="0.75" bottom="0.75" header="0.3" footer="0.3"/>
  <x:drawing xmlns:r="http://schemas.openxmlformats.org/officeDocument/2006/relationships" r:id="R1459d0734b7e41b0"/>
</x:worksheet>
</file>

<file path=xl/worksheets/sheet2.xml><?xml version="1.0" encoding="utf-8"?>
<x:worksheet xmlns:x="http://schemas.openxmlformats.org/spreadsheetml/2006/main">
  <x:sheetPr>
    <x:tabColor rgb="FF2F75B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7.559999942779541" hidden="0" customWidth="1"/>
    <x:col min="2" max="2" width="8.109999656677246" hidden="0" customWidth="1"/>
    <x:col min="3" max="3" width="22" hidden="0" customWidth="1"/>
    <x:col min="4" max="4" width="5.559999942779541" hidden="0" customWidth="1"/>
    <x:col min="5" max="5" width="7.21999979019165" hidden="0" customWidth="1"/>
    <x:col min="6" max="6" width="8" hidden="0" customWidth="1"/>
    <x:col min="7" max="7" width="4.21999979019165" hidden="0" customWidth="1"/>
    <x:col min="8" max="8" width="7.440000057220459" hidden="0" customWidth="1"/>
    <x:col min="9" max="9" width="5.889999866485596" hidden="0" customWidth="1"/>
    <x:col min="10" max="10" width="8.109999656677246" hidden="0" customWidth="1"/>
    <x:col min="11" max="11" width="8.4399995803833" hidden="0" customWidth="1"/>
    <x:col min="12" max="12" width="6.670000076293945" hidden="0" customWidth="1"/>
  </x:cols>
  <x:sheetData>
    <x:row r="1" ht="30" customHeight="1">
      <x:c r="A1" s="15" t="str">
        <x:v>Order ID</x:v>
      </x:c>
      <x:c r="B1" s="15" t="str">
        <x:v>Order Date</x:v>
      </x:c>
      <x:c r="C1" s="15" t="str">
        <x:v>Customer (Clean)</x:v>
      </x:c>
      <x:c r="D1" s="15" t="str">
        <x:v>Region</x:v>
      </x:c>
      <x:c r="E1" s="15" t="str">
        <x:v>Product</x:v>
      </x:c>
      <x:c r="F1" s="15" t="str">
        <x:v>Sales Rep</x:v>
      </x:c>
      <x:c r="G1" s="15" t="str">
        <x:v>Units</x:v>
      </x:c>
      <x:c r="H1" s="15" t="str">
        <x:v>Unit Price</x:v>
      </x:c>
      <x:c r="I1" s="15" t="str">
        <x:v>Status</x:v>
      </x:c>
      <x:c r="J1" s="15" t="str">
        <x:v>Duplicate?</x:v>
      </x:c>
      <x:c r="K1" s="15" t="str">
        <x:v>Valid Sale?</x:v>
      </x:c>
      <x:c r="L1" s="15" t="str">
        <x:v>Revenue</x:v>
      </x:c>
    </x:row>
    <x:row r="2">
      <x:c r="A2" s="8" t="str">
        <x:f>'Raw Data'!A2</x:f>
        <x:v>ORD-1001</x:v>
      </x:c>
      <x:c r="B2" s="9" t="n">
        <x:f>'Raw Data'!B2</x:f>
        <x:v>46023</x:v>
      </x:c>
      <x:c r="C2" s="8" t="str">
        <x:f>PROPER(TRIM('Raw Data'!C2))</x:f>
        <x:v>Northstar Studio</x:v>
      </x:c>
      <x:c r="D2" s="8" t="str">
        <x:f>PROPER(TRIM('Raw Data'!D2))</x:f>
        <x:v>North</x:v>
      </x:c>
      <x:c r="E2" s="8" t="str">
        <x:f>PROPER(TRIM('Raw Data'!E2))</x:f>
        <x:v>Starter</x:v>
      </x:c>
      <x:c r="F2" s="8" t="str">
        <x:f>PROPER(TRIM('Raw Data'!F2))</x:f>
        <x:v>Amy Chan</x:v>
      </x:c>
      <x:c r="G2" s="8" t="n">
        <x:f>'Raw Data'!G2</x:f>
        <x:v>1</x:v>
      </x:c>
      <x:c r="H2" s="10" t="n">
        <x:f>'Raw Data'!H2</x:f>
        <x:v>49</x:v>
      </x:c>
      <x:c r="I2" s="8" t="str">
        <x:f>PROPER(TRIM('Raw Data'!I2))</x:f>
        <x:v>Refund</x:v>
      </x:c>
      <x:c r="J2" s="8" t="str">
        <x:f>IF(COUNTIF($A$2:A2,A2)&gt;1,"Duplicate","Unique")</x:f>
        <x:v>Unique</x:v>
      </x:c>
      <x:c r="K2" s="8" t="str">
        <x:f>IF(AND(J2="Unique",I2="Paid"),"Yes","No")</x:f>
        <x:v>No</x:v>
      </x:c>
      <x:c r="L2" s="10" t="n">
        <x:f>IF(K2="Yes",G2*H2,0)</x:f>
        <x:v>0</x:v>
      </x:c>
    </x:row>
    <x:row r="3">
      <x:c r="A3" s="8" t="str">
        <x:f>'Raw Data'!A3</x:f>
        <x:v>ORD-1002</x:v>
      </x:c>
      <x:c r="B3" s="9" t="n">
        <x:f>'Raw Data'!B3</x:f>
        <x:v>46057</x:v>
      </x:c>
      <x:c r="C3" s="8" t="str">
        <x:f>PROPER(TRIM('Raw Data'!C3))</x:f>
        <x:v>Nova Works</x:v>
      </x:c>
      <x:c r="D3" s="8" t="str">
        <x:f>PROPER(TRIM('Raw Data'!D3))</x:f>
        <x:v>South</x:v>
      </x:c>
      <x:c r="E3" s="8" t="str">
        <x:f>PROPER(TRIM('Raw Data'!E3))</x:f>
        <x:v>Enterprise</x:v>
      </x:c>
      <x:c r="F3" s="8" t="str">
        <x:f>PROPER(TRIM('Raw Data'!F3))</x:f>
        <x:v>Ben Li</x:v>
      </x:c>
      <x:c r="G3" s="8" t="n">
        <x:f>'Raw Data'!G3</x:f>
        <x:v>8</x:v>
      </x:c>
      <x:c r="H3" s="10" t="n">
        <x:f>'Raw Data'!H3</x:f>
        <x:v>299</x:v>
      </x:c>
      <x:c r="I3" s="8" t="str">
        <x:f>PROPER(TRIM('Raw Data'!I3))</x:f>
        <x:v>Paid</x:v>
      </x:c>
      <x:c r="J3" s="8" t="str">
        <x:f>IF(COUNTIF($A$2:A3,A3)&gt;1,"Duplicate","Unique")</x:f>
        <x:v>Unique</x:v>
      </x:c>
      <x:c r="K3" s="8" t="str">
        <x:f>IF(AND(J3="Unique",I3="Paid"),"Yes","No")</x:f>
        <x:v>Yes</x:v>
      </x:c>
      <x:c r="L3" s="10" t="n">
        <x:f>IF(K3="Yes",G3*H3,0)</x:f>
        <x:v>2392</x:v>
      </x:c>
    </x:row>
    <x:row r="4">
      <x:c r="A4" s="8" t="str">
        <x:f>'Raw Data'!A4</x:f>
        <x:v>ORD-1003</x:v>
      </x:c>
      <x:c r="B4" s="9" t="n">
        <x:f>'Raw Data'!B4</x:f>
        <x:v>46088</x:v>
      </x:c>
      <x:c r="C4" s="8" t="str">
        <x:f>PROPER(TRIM('Raw Data'!C4))</x:f>
        <x:v>Cedar &amp; Co</x:v>
      </x:c>
      <x:c r="D4" s="8" t="str">
        <x:f>PROPER(TRIM('Raw Data'!D4))</x:f>
        <x:v>East</x:v>
      </x:c>
      <x:c r="E4" s="8" t="str">
        <x:f>PROPER(TRIM('Raw Data'!E4))</x:f>
        <x:v>Starter</x:v>
      </x:c>
      <x:c r="F4" s="8" t="str">
        <x:f>PROPER(TRIM('Raw Data'!F4))</x:f>
        <x:v>Cara Wong</x:v>
      </x:c>
      <x:c r="G4" s="8" t="n">
        <x:f>'Raw Data'!G4</x:f>
        <x:v>6</x:v>
      </x:c>
      <x:c r="H4" s="10" t="n">
        <x:f>'Raw Data'!H4</x:f>
        <x:v>49</x:v>
      </x:c>
      <x:c r="I4" s="8" t="str">
        <x:f>PROPER(TRIM('Raw Data'!I4))</x:f>
        <x:v>Paid</x:v>
      </x:c>
      <x:c r="J4" s="8" t="str">
        <x:f>IF(COUNTIF($A$2:A4,A4)&gt;1,"Duplicate","Unique")</x:f>
        <x:v>Unique</x:v>
      </x:c>
      <x:c r="K4" s="8" t="str">
        <x:f>IF(AND(J4="Unique",I4="Paid"),"Yes","No")</x:f>
        <x:v>Yes</x:v>
      </x:c>
      <x:c r="L4" s="10" t="n">
        <x:f>IF(K4="Yes",G4*H4,0)</x:f>
        <x:v>294</x:v>
      </x:c>
    </x:row>
    <x:row r="5">
      <x:c r="A5" s="8" t="str">
        <x:f>'Raw Data'!A5</x:f>
        <x:v>ORD-1004</x:v>
      </x:c>
      <x:c r="B5" s="9" t="n">
        <x:f>'Raw Data'!B5</x:f>
        <x:v>46122</x:v>
      </x:c>
      <x:c r="C5" s="8" t="str">
        <x:f>PROPER(TRIM('Raw Data'!C5))</x:f>
        <x:v>Clearview Media</x:v>
      </x:c>
      <x:c r="D5" s="8" t="str">
        <x:f>PROPER(TRIM('Raw Data'!D5))</x:f>
        <x:v>West</x:v>
      </x:c>
      <x:c r="E5" s="8" t="str">
        <x:f>PROPER(TRIM('Raw Data'!E5))</x:f>
        <x:v>Pro</x:v>
      </x:c>
      <x:c r="F5" s="8" t="str">
        <x:f>PROPER(TRIM('Raw Data'!F5))</x:f>
        <x:v>Daniel Yu</x:v>
      </x:c>
      <x:c r="G5" s="8" t="n">
        <x:f>'Raw Data'!G5</x:f>
        <x:v>4</x:v>
      </x:c>
      <x:c r="H5" s="10" t="n">
        <x:f>'Raw Data'!H5</x:f>
        <x:v>129</x:v>
      </x:c>
      <x:c r="I5" s="8" t="str">
        <x:f>PROPER(TRIM('Raw Data'!I5))</x:f>
        <x:v>Paid</x:v>
      </x:c>
      <x:c r="J5" s="8" t="str">
        <x:f>IF(COUNTIF($A$2:A5,A5)&gt;1,"Duplicate","Unique")</x:f>
        <x:v>Unique</x:v>
      </x:c>
      <x:c r="K5" s="8" t="str">
        <x:f>IF(AND(J5="Unique",I5="Paid"),"Yes","No")</x:f>
        <x:v>Yes</x:v>
      </x:c>
      <x:c r="L5" s="10" t="n">
        <x:f>IF(K5="Yes",G5*H5,0)</x:f>
        <x:v>516</x:v>
      </x:c>
    </x:row>
    <x:row r="6">
      <x:c r="A6" s="8" t="str">
        <x:f>'Raw Data'!A6</x:f>
        <x:v>ORD-1005</x:v>
      </x:c>
      <x:c r="B6" s="9" t="n">
        <x:f>'Raw Data'!B6</x:f>
        <x:v>46155</x:v>
      </x:c>
      <x:c r="C6" s="8" t="str">
        <x:f>PROPER(TRIM('Raw Data'!C6))</x:f>
        <x:v>Harbor &amp; Pine</x:v>
      </x:c>
      <x:c r="D6" s="8" t="str">
        <x:f>PROPER(TRIM('Raw Data'!D6))</x:f>
        <x:v>North</x:v>
      </x:c>
      <x:c r="E6" s="8" t="str">
        <x:f>PROPER(TRIM('Raw Data'!E6))</x:f>
        <x:v>Enterprise</x:v>
      </x:c>
      <x:c r="F6" s="8" t="str">
        <x:f>PROPER(TRIM('Raw Data'!F6))</x:f>
        <x:v>Amy Chan</x:v>
      </x:c>
      <x:c r="G6" s="8" t="n">
        <x:f>'Raw Data'!G6</x:f>
        <x:v>2</x:v>
      </x:c>
      <x:c r="H6" s="10" t="n">
        <x:f>'Raw Data'!H6</x:f>
        <x:v>299</x:v>
      </x:c>
      <x:c r="I6" s="8" t="str">
        <x:f>PROPER(TRIM('Raw Data'!I6))</x:f>
        <x:v>Paid</x:v>
      </x:c>
      <x:c r="J6" s="8" t="str">
        <x:f>IF(COUNTIF($A$2:A6,A6)&gt;1,"Duplicate","Unique")</x:f>
        <x:v>Unique</x:v>
      </x:c>
      <x:c r="K6" s="8" t="str">
        <x:f>IF(AND(J6="Unique",I6="Paid"),"Yes","No")</x:f>
        <x:v>Yes</x:v>
      </x:c>
      <x:c r="L6" s="10" t="n">
        <x:f>IF(K6="Yes",G6*H6,0)</x:f>
        <x:v>598</x:v>
      </x:c>
    </x:row>
    <x:row r="7">
      <x:c r="A7" s="8" t="str">
        <x:f>'Raw Data'!A7</x:f>
        <x:v>ORD-1006</x:v>
      </x:c>
      <x:c r="B7" s="9" t="n">
        <x:f>'Raw Data'!B7</x:f>
        <x:v>46189</x:v>
      </x:c>
      <x:c r="C7" s="8" t="str">
        <x:f>PROPER(TRIM('Raw Data'!C7))</x:f>
        <x:v>Redwood Labs</x:v>
      </x:c>
      <x:c r="D7" s="8" t="str">
        <x:f>PROPER(TRIM('Raw Data'!D7))</x:f>
        <x:v>South</x:v>
      </x:c>
      <x:c r="E7" s="8" t="str">
        <x:f>PROPER(TRIM('Raw Data'!E7))</x:f>
        <x:v>Pro</x:v>
      </x:c>
      <x:c r="F7" s="8" t="str">
        <x:f>PROPER(TRIM('Raw Data'!F7))</x:f>
        <x:v>Ben Li</x:v>
      </x:c>
      <x:c r="G7" s="8" t="n">
        <x:f>'Raw Data'!G7</x:f>
        <x:v>9</x:v>
      </x:c>
      <x:c r="H7" s="10" t="n">
        <x:f>'Raw Data'!H7</x:f>
        <x:v>129</x:v>
      </x:c>
      <x:c r="I7" s="8" t="str">
        <x:f>PROPER(TRIM('Raw Data'!I7))</x:f>
        <x:v>Paid</x:v>
      </x:c>
      <x:c r="J7" s="8" t="str">
        <x:f>IF(COUNTIF($A$2:A7,A7)&gt;1,"Duplicate","Unique")</x:f>
        <x:v>Unique</x:v>
      </x:c>
      <x:c r="K7" s="8" t="str">
        <x:f>IF(AND(J7="Unique",I7="Paid"),"Yes","No")</x:f>
        <x:v>Yes</x:v>
      </x:c>
      <x:c r="L7" s="10" t="n">
        <x:f>IF(K7="Yes",G7*H7,0)</x:f>
        <x:v>1161</x:v>
      </x:c>
    </x:row>
    <x:row r="8">
      <x:c r="A8" s="8" t="str">
        <x:f>'Raw Data'!A8</x:f>
        <x:v>ORD-1007</x:v>
      </x:c>
      <x:c r="B8" s="9" t="n">
        <x:f>'Raw Data'!B8</x:f>
        <x:v>46041</x:v>
      </x:c>
      <x:c r="C8" s="8" t="str">
        <x:f>PROPER(TRIM('Raw Data'!C8))</x:f>
        <x:v>Orbit Design</x:v>
      </x:c>
      <x:c r="D8" s="8" t="str">
        <x:f>PROPER(TRIM('Raw Data'!D8))</x:f>
        <x:v>East</x:v>
      </x:c>
      <x:c r="E8" s="8" t="str">
        <x:f>PROPER(TRIM('Raw Data'!E8))</x:f>
        <x:v>Starter</x:v>
      </x:c>
      <x:c r="F8" s="8" t="str">
        <x:f>PROPER(TRIM('Raw Data'!F8))</x:f>
        <x:v>Cara Wong</x:v>
      </x:c>
      <x:c r="G8" s="8" t="n">
        <x:f>'Raw Data'!G8</x:f>
        <x:v>7</x:v>
      </x:c>
      <x:c r="H8" s="10" t="n">
        <x:f>'Raw Data'!H8</x:f>
        <x:v>49</x:v>
      </x:c>
      <x:c r="I8" s="8" t="str">
        <x:f>PROPER(TRIM('Raw Data'!I8))</x:f>
        <x:v>Paid</x:v>
      </x:c>
      <x:c r="J8" s="8" t="str">
        <x:f>IF(COUNTIF($A$2:A8,A8)&gt;1,"Duplicate","Unique")</x:f>
        <x:v>Unique</x:v>
      </x:c>
      <x:c r="K8" s="8" t="str">
        <x:f>IF(AND(J8="Unique",I8="Paid"),"Yes","No")</x:f>
        <x:v>Yes</x:v>
      </x:c>
      <x:c r="L8" s="10" t="n">
        <x:f>IF(K8="Yes",G8*H8,0)</x:f>
        <x:v>343</x:v>
      </x:c>
    </x:row>
    <x:row r="9">
      <x:c r="A9" s="8" t="str">
        <x:f>'Raw Data'!A9</x:f>
        <x:v>ORD-1008</x:v>
      </x:c>
      <x:c r="B9" s="9" t="n">
        <x:f>'Raw Data'!B9</x:f>
        <x:v>46075</x:v>
      </x:c>
      <x:c r="C9" s="8" t="str">
        <x:f>PROPER(TRIM('Raw Data'!C9))</x:f>
        <x:v>Blue Finch Co</x:v>
      </x:c>
      <x:c r="D9" s="8" t="str">
        <x:f>PROPER(TRIM('Raw Data'!D9))</x:f>
        <x:v>West</x:v>
      </x:c>
      <x:c r="E9" s="8" t="str">
        <x:f>PROPER(TRIM('Raw Data'!E9))</x:f>
        <x:v>Enterprise</x:v>
      </x:c>
      <x:c r="F9" s="8" t="str">
        <x:f>PROPER(TRIM('Raw Data'!F9))</x:f>
        <x:v>Daniel Yu</x:v>
      </x:c>
      <x:c r="G9" s="8" t="n">
        <x:f>'Raw Data'!G9</x:f>
        <x:v>5</x:v>
      </x:c>
      <x:c r="H9" s="10" t="n">
        <x:f>'Raw Data'!H9</x:f>
        <x:v>299</x:v>
      </x:c>
      <x:c r="I9" s="8" t="str">
        <x:f>PROPER(TRIM('Raw Data'!I9))</x:f>
        <x:v>Pending</x:v>
      </x:c>
      <x:c r="J9" s="8" t="str">
        <x:f>IF(COUNTIF($A$2:A9,A9)&gt;1,"Duplicate","Unique")</x:f>
        <x:v>Unique</x:v>
      </x:c>
      <x:c r="K9" s="8" t="str">
        <x:f>IF(AND(J9="Unique",I9="Paid"),"Yes","No")</x:f>
        <x:v>No</x:v>
      </x:c>
      <x:c r="L9" s="10" t="n">
        <x:f>IF(K9="Yes",G9*H9,0)</x:f>
        <x:v>0</x:v>
      </x:c>
    </x:row>
    <x:row r="10">
      <x:c r="A10" s="8" t="str">
        <x:f>'Raw Data'!A10</x:f>
        <x:v>ORD-1009</x:v>
      </x:c>
      <x:c r="B10" s="9" t="n">
        <x:f>'Raw Data'!B10</x:f>
        <x:v>46106</x:v>
      </x:c>
      <x:c r="C10" s="8" t="str">
        <x:f>PROPER(TRIM('Raw Data'!C10))</x:f>
        <x:v>Brightlane</x:v>
      </x:c>
      <x:c r="D10" s="8" t="str">
        <x:f>PROPER(TRIM('Raw Data'!D10))</x:f>
        <x:v>North</x:v>
      </x:c>
      <x:c r="E10" s="8" t="str">
        <x:f>PROPER(TRIM('Raw Data'!E10))</x:f>
        <x:v>Starter</x:v>
      </x:c>
      <x:c r="F10" s="8" t="str">
        <x:f>PROPER(TRIM('Raw Data'!F10))</x:f>
        <x:v>Amy Chan</x:v>
      </x:c>
      <x:c r="G10" s="8" t="n">
        <x:f>'Raw Data'!G10</x:f>
        <x:v>3</x:v>
      </x:c>
      <x:c r="H10" s="10" t="n">
        <x:f>'Raw Data'!H10</x:f>
        <x:v>49</x:v>
      </x:c>
      <x:c r="I10" s="8" t="str">
        <x:f>PROPER(TRIM('Raw Data'!I10))</x:f>
        <x:v>Paid</x:v>
      </x:c>
      <x:c r="J10" s="8" t="str">
        <x:f>IF(COUNTIF($A$2:A10,A10)&gt;1,"Duplicate","Unique")</x:f>
        <x:v>Unique</x:v>
      </x:c>
      <x:c r="K10" s="8" t="str">
        <x:f>IF(AND(J10="Unique",I10="Paid"),"Yes","No")</x:f>
        <x:v>Yes</x:v>
      </x:c>
      <x:c r="L10" s="10" t="n">
        <x:f>IF(K10="Yes",G10*H10,0)</x:f>
        <x:v>147</x:v>
      </x:c>
    </x:row>
    <x:row r="11">
      <x:c r="A11" s="8" t="str">
        <x:f>'Raw Data'!A11</x:f>
        <x:v>ORD-1010</x:v>
      </x:c>
      <x:c r="B11" s="9" t="n">
        <x:f>'Raw Data'!B11</x:f>
        <x:v>46115</x:v>
      </x:c>
      <x:c r="C11" s="8" t="str">
        <x:f>PROPER(TRIM('Raw Data'!C11))</x:f>
        <x:v>Summit Goods</x:v>
      </x:c>
      <x:c r="D11" s="8" t="str">
        <x:f>PROPER(TRIM('Raw Data'!D11))</x:f>
        <x:v>South</x:v>
      </x:c>
      <x:c r="E11" s="8" t="str">
        <x:f>PROPER(TRIM('Raw Data'!E11))</x:f>
        <x:v>Pro</x:v>
      </x:c>
      <x:c r="F11" s="8" t="str">
        <x:f>PROPER(TRIM('Raw Data'!F11))</x:f>
        <x:v>Ben Li</x:v>
      </x:c>
      <x:c r="G11" s="8" t="n">
        <x:f>'Raw Data'!G11</x:f>
        <x:v>1</x:v>
      </x:c>
      <x:c r="H11" s="10" t="n">
        <x:f>'Raw Data'!H11</x:f>
        <x:v>129</x:v>
      </x:c>
      <x:c r="I11" s="8" t="str">
        <x:f>PROPER(TRIM('Raw Data'!I11))</x:f>
        <x:v>Paid</x:v>
      </x:c>
      <x:c r="J11" s="8" t="str">
        <x:f>IF(COUNTIF($A$2:A11,A11)&gt;1,"Duplicate","Unique")</x:f>
        <x:v>Unique</x:v>
      </x:c>
      <x:c r="K11" s="8" t="str">
        <x:f>IF(AND(J11="Unique",I11="Paid"),"Yes","No")</x:f>
        <x:v>Yes</x:v>
      </x:c>
      <x:c r="L11" s="10" t="n">
        <x:f>IF(K11="Yes",G11*H11,0)</x:f>
        <x:v>129</x:v>
      </x:c>
    </x:row>
    <x:row r="12">
      <x:c r="A12" s="8" t="str">
        <x:f>'Raw Data'!A12</x:f>
        <x:v>ORD-1011</x:v>
      </x:c>
      <x:c r="B12" s="9" t="n">
        <x:f>'Raw Data'!B12</x:f>
        <x:v>46148</x:v>
      </x:c>
      <x:c r="C12" s="8" t="str">
        <x:f>PROPER(TRIM('Raw Data'!C12))</x:f>
        <x:v>Northstar Studio</x:v>
      </x:c>
      <x:c r="D12" s="8" t="str">
        <x:f>PROPER(TRIM('Raw Data'!D12))</x:f>
        <x:v>East</x:v>
      </x:c>
      <x:c r="E12" s="8" t="str">
        <x:f>PROPER(TRIM('Raw Data'!E12))</x:f>
        <x:v>Enterprise</x:v>
      </x:c>
      <x:c r="F12" s="8" t="str">
        <x:f>PROPER(TRIM('Raw Data'!F12))</x:f>
        <x:v>Cara Wong</x:v>
      </x:c>
      <x:c r="G12" s="8" t="n">
        <x:f>'Raw Data'!G12</x:f>
        <x:v>8</x:v>
      </x:c>
      <x:c r="H12" s="10" t="n">
        <x:f>'Raw Data'!H12</x:f>
        <x:v>299</x:v>
      </x:c>
      <x:c r="I12" s="8" t="str">
        <x:f>PROPER(TRIM('Raw Data'!I12))</x:f>
        <x:v>Paid</x:v>
      </x:c>
      <x:c r="J12" s="8" t="str">
        <x:f>IF(COUNTIF($A$2:A12,A12)&gt;1,"Duplicate","Unique")</x:f>
        <x:v>Unique</x:v>
      </x:c>
      <x:c r="K12" s="8" t="str">
        <x:f>IF(AND(J12="Unique",I12="Paid"),"Yes","No")</x:f>
        <x:v>Yes</x:v>
      </x:c>
      <x:c r="L12" s="10" t="n">
        <x:f>IF(K12="Yes",G12*H12,0)</x:f>
        <x:v>2392</x:v>
      </x:c>
    </x:row>
    <x:row r="13">
      <x:c r="A13" s="8" t="str">
        <x:f>'Raw Data'!A13</x:f>
        <x:v>ORD-1012</x:v>
      </x:c>
      <x:c r="B13" s="9" t="n">
        <x:f>'Raw Data'!B13</x:f>
        <x:v>46182</x:v>
      </x:c>
      <x:c r="C13" s="8" t="str">
        <x:f>PROPER(TRIM('Raw Data'!C13))</x:f>
        <x:v>Nova Works</x:v>
      </x:c>
      <x:c r="D13" s="8" t="str">
        <x:f>PROPER(TRIM('Raw Data'!D13))</x:f>
        <x:v>West</x:v>
      </x:c>
      <x:c r="E13" s="8" t="str">
        <x:f>PROPER(TRIM('Raw Data'!E13))</x:f>
        <x:v>Pro</x:v>
      </x:c>
      <x:c r="F13" s="8" t="str">
        <x:f>PROPER(TRIM('Raw Data'!F13))</x:f>
        <x:v>Daniel Yu</x:v>
      </x:c>
      <x:c r="G13" s="8" t="n">
        <x:f>'Raw Data'!G13</x:f>
        <x:v>6</x:v>
      </x:c>
      <x:c r="H13" s="10" t="n">
        <x:f>'Raw Data'!H13</x:f>
        <x:v>129</x:v>
      </x:c>
      <x:c r="I13" s="8" t="str">
        <x:f>PROPER(TRIM('Raw Data'!I13))</x:f>
        <x:v>Refund</x:v>
      </x:c>
      <x:c r="J13" s="8" t="str">
        <x:f>IF(COUNTIF($A$2:A13,A13)&gt;1,"Duplicate","Unique")</x:f>
        <x:v>Unique</x:v>
      </x:c>
      <x:c r="K13" s="8" t="str">
        <x:f>IF(AND(J13="Unique",I13="Paid"),"Yes","No")</x:f>
        <x:v>No</x:v>
      </x:c>
      <x:c r="L13" s="10" t="n">
        <x:f>IF(K13="Yes",G13*H13,0)</x:f>
        <x:v>0</x:v>
      </x:c>
    </x:row>
    <x:row r="14">
      <x:c r="A14" s="8" t="str">
        <x:f>'Raw Data'!A14</x:f>
        <x:v>ORD-1013</x:v>
      </x:c>
      <x:c r="B14" s="9" t="n">
        <x:f>'Raw Data'!B14</x:f>
        <x:v>46034</x:v>
      </x:c>
      <x:c r="C14" s="8" t="str">
        <x:f>PROPER(TRIM('Raw Data'!C14))</x:f>
        <x:v>Cedar &amp; Co</x:v>
      </x:c>
      <x:c r="D14" s="8" t="str">
        <x:f>PROPER(TRIM('Raw Data'!D14))</x:f>
        <x:v>North</x:v>
      </x:c>
      <x:c r="E14" s="8" t="str">
        <x:f>PROPER(TRIM('Raw Data'!E14))</x:f>
        <x:v>Starter</x:v>
      </x:c>
      <x:c r="F14" s="8" t="str">
        <x:f>PROPER(TRIM('Raw Data'!F14))</x:f>
        <x:v>Amy Chan</x:v>
      </x:c>
      <x:c r="G14" s="8" t="n">
        <x:f>'Raw Data'!G14</x:f>
        <x:v>4</x:v>
      </x:c>
      <x:c r="H14" s="10" t="n">
        <x:f>'Raw Data'!H14</x:f>
        <x:v>49</x:v>
      </x:c>
      <x:c r="I14" s="8" t="str">
        <x:f>PROPER(TRIM('Raw Data'!I14))</x:f>
        <x:v>Paid</x:v>
      </x:c>
      <x:c r="J14" s="8" t="str">
        <x:f>IF(COUNTIF($A$2:A14,A14)&gt;1,"Duplicate","Unique")</x:f>
        <x:v>Unique</x:v>
      </x:c>
      <x:c r="K14" s="8" t="str">
        <x:f>IF(AND(J14="Unique",I14="Paid"),"Yes","No")</x:f>
        <x:v>Yes</x:v>
      </x:c>
      <x:c r="L14" s="10" t="n">
        <x:f>IF(K14="Yes",G14*H14,0)</x:f>
        <x:v>196</x:v>
      </x:c>
    </x:row>
    <x:row r="15">
      <x:c r="A15" s="8" t="str">
        <x:f>'Raw Data'!A15</x:f>
        <x:v>ORD-1014</x:v>
      </x:c>
      <x:c r="B15" s="9" t="n">
        <x:f>'Raw Data'!B15</x:f>
        <x:v>46068</x:v>
      </x:c>
      <x:c r="C15" s="8" t="str">
        <x:f>PROPER(TRIM('Raw Data'!C15))</x:f>
        <x:v>Clearview Media</x:v>
      </x:c>
      <x:c r="D15" s="8" t="str">
        <x:f>PROPER(TRIM('Raw Data'!D15))</x:f>
        <x:v>South</x:v>
      </x:c>
      <x:c r="E15" s="8" t="str">
        <x:f>PROPER(TRIM('Raw Data'!E15))</x:f>
        <x:v>Enterprise</x:v>
      </x:c>
      <x:c r="F15" s="8" t="str">
        <x:f>PROPER(TRIM('Raw Data'!F15))</x:f>
        <x:v>Ben Li</x:v>
      </x:c>
      <x:c r="G15" s="8" t="n">
        <x:f>'Raw Data'!G15</x:f>
        <x:v>2</x:v>
      </x:c>
      <x:c r="H15" s="10" t="n">
        <x:f>'Raw Data'!H15</x:f>
        <x:v>299</x:v>
      </x:c>
      <x:c r="I15" s="8" t="str">
        <x:f>PROPER(TRIM('Raw Data'!I15))</x:f>
        <x:v>Paid</x:v>
      </x:c>
      <x:c r="J15" s="8" t="str">
        <x:f>IF(COUNTIF($A$2:A15,A15)&gt;1,"Duplicate","Unique")</x:f>
        <x:v>Unique</x:v>
      </x:c>
      <x:c r="K15" s="8" t="str">
        <x:f>IF(AND(J15="Unique",I15="Paid"),"Yes","No")</x:f>
        <x:v>Yes</x:v>
      </x:c>
      <x:c r="L15" s="10" t="n">
        <x:f>IF(K15="Yes",G15*H15,0)</x:f>
        <x:v>598</x:v>
      </x:c>
    </x:row>
    <x:row r="16">
      <x:c r="A16" s="8" t="str">
        <x:f>'Raw Data'!A16</x:f>
        <x:v>ORD-1015</x:v>
      </x:c>
      <x:c r="B16" s="9" t="n">
        <x:f>'Raw Data'!B16</x:f>
        <x:v>46099</x:v>
      </x:c>
      <x:c r="C16" s="8" t="str">
        <x:f>PROPER(TRIM('Raw Data'!C16))</x:f>
        <x:v>Harbor &amp; Pine</x:v>
      </x:c>
      <x:c r="D16" s="8" t="str">
        <x:f>PROPER(TRIM('Raw Data'!D16))</x:f>
        <x:v>East</x:v>
      </x:c>
      <x:c r="E16" s="8" t="str">
        <x:f>PROPER(TRIM('Raw Data'!E16))</x:f>
        <x:v>Starter</x:v>
      </x:c>
      <x:c r="F16" s="8" t="str">
        <x:f>PROPER(TRIM('Raw Data'!F16))</x:f>
        <x:v>Cara Wong</x:v>
      </x:c>
      <x:c r="G16" s="8" t="n">
        <x:f>'Raw Data'!G16</x:f>
        <x:v>9</x:v>
      </x:c>
      <x:c r="H16" s="10" t="n">
        <x:f>'Raw Data'!H16</x:f>
        <x:v>49</x:v>
      </x:c>
      <x:c r="I16" s="8" t="str">
        <x:f>PROPER(TRIM('Raw Data'!I16))</x:f>
        <x:v>Pending</x:v>
      </x:c>
      <x:c r="J16" s="8" t="str">
        <x:f>IF(COUNTIF($A$2:A16,A16)&gt;1,"Duplicate","Unique")</x:f>
        <x:v>Unique</x:v>
      </x:c>
      <x:c r="K16" s="8" t="str">
        <x:f>IF(AND(J16="Unique",I16="Paid"),"Yes","No")</x:f>
        <x:v>No</x:v>
      </x:c>
      <x:c r="L16" s="10" t="n">
        <x:f>IF(K16="Yes",G16*H16,0)</x:f>
        <x:v>0</x:v>
      </x:c>
    </x:row>
    <x:row r="17">
      <x:c r="A17" s="8" t="str">
        <x:f>'Raw Data'!A17</x:f>
        <x:v>ORD-1016</x:v>
      </x:c>
      <x:c r="B17" s="9" t="n">
        <x:f>'Raw Data'!B17</x:f>
        <x:v>46133</x:v>
      </x:c>
      <x:c r="C17" s="8" t="str">
        <x:f>PROPER(TRIM('Raw Data'!C17))</x:f>
        <x:v>Redwood Labs</x:v>
      </x:c>
      <x:c r="D17" s="8" t="str">
        <x:f>PROPER(TRIM('Raw Data'!D17))</x:f>
        <x:v>West</x:v>
      </x:c>
      <x:c r="E17" s="8" t="str">
        <x:f>PROPER(TRIM('Raw Data'!E17))</x:f>
        <x:v>Pro</x:v>
      </x:c>
      <x:c r="F17" s="8" t="str">
        <x:f>PROPER(TRIM('Raw Data'!F17))</x:f>
        <x:v>Daniel Yu</x:v>
      </x:c>
      <x:c r="G17" s="8" t="n">
        <x:f>'Raw Data'!G17</x:f>
        <x:v>7</x:v>
      </x:c>
      <x:c r="H17" s="10" t="n">
        <x:f>'Raw Data'!H17</x:f>
        <x:v>129</x:v>
      </x:c>
      <x:c r="I17" s="8" t="str">
        <x:f>PROPER(TRIM('Raw Data'!I17))</x:f>
        <x:v>Paid</x:v>
      </x:c>
      <x:c r="J17" s="8" t="str">
        <x:f>IF(COUNTIF($A$2:A17,A17)&gt;1,"Duplicate","Unique")</x:f>
        <x:v>Unique</x:v>
      </x:c>
      <x:c r="K17" s="8" t="str">
        <x:f>IF(AND(J17="Unique",I17="Paid"),"Yes","No")</x:f>
        <x:v>Yes</x:v>
      </x:c>
      <x:c r="L17" s="10" t="n">
        <x:f>IF(K17="Yes",G17*H17,0)</x:f>
        <x:v>903</x:v>
      </x:c>
    </x:row>
    <x:row r="18">
      <x:c r="A18" s="8" t="str">
        <x:f>'Raw Data'!A18</x:f>
        <x:v>ORD-1017</x:v>
      </x:c>
      <x:c r="B18" s="9" t="n">
        <x:f>'Raw Data'!B18</x:f>
        <x:v>46166</x:v>
      </x:c>
      <x:c r="C18" s="8" t="str">
        <x:f>PROPER(TRIM('Raw Data'!C18))</x:f>
        <x:v>Orbit Design</x:v>
      </x:c>
      <x:c r="D18" s="8" t="str">
        <x:f>PROPER(TRIM('Raw Data'!D18))</x:f>
        <x:v>North</x:v>
      </x:c>
      <x:c r="E18" s="8" t="str">
        <x:f>PROPER(TRIM('Raw Data'!E18))</x:f>
        <x:v>Enterprise</x:v>
      </x:c>
      <x:c r="F18" s="8" t="str">
        <x:f>PROPER(TRIM('Raw Data'!F18))</x:f>
        <x:v>Amy Chan</x:v>
      </x:c>
      <x:c r="G18" s="8" t="n">
        <x:f>'Raw Data'!G18</x:f>
        <x:v>5</x:v>
      </x:c>
      <x:c r="H18" s="10" t="n">
        <x:f>'Raw Data'!H18</x:f>
        <x:v>299</x:v>
      </x:c>
      <x:c r="I18" s="8" t="str">
        <x:f>PROPER(TRIM('Raw Data'!I18))</x:f>
        <x:v>Paid</x:v>
      </x:c>
      <x:c r="J18" s="8" t="str">
        <x:f>IF(COUNTIF($A$2:A18,A18)&gt;1,"Duplicate","Unique")</x:f>
        <x:v>Unique</x:v>
      </x:c>
      <x:c r="K18" s="8" t="str">
        <x:f>IF(AND(J18="Unique",I18="Paid"),"Yes","No")</x:f>
        <x:v>Yes</x:v>
      </x:c>
      <x:c r="L18" s="10" t="n">
        <x:f>IF(K18="Yes",G18*H18,0)</x:f>
        <x:v>1495</x:v>
      </x:c>
    </x:row>
    <x:row r="19">
      <x:c r="A19" s="8" t="str">
        <x:f>'Raw Data'!A19</x:f>
        <x:v>ORD-1018</x:v>
      </x:c>
      <x:c r="B19" s="9" t="n">
        <x:f>'Raw Data'!B19</x:f>
        <x:v>46175</x:v>
      </x:c>
      <x:c r="C19" s="8" t="str">
        <x:f>PROPER(TRIM('Raw Data'!C19))</x:f>
        <x:v>Blue Finch Co</x:v>
      </x:c>
      <x:c r="D19" s="8" t="str">
        <x:f>PROPER(TRIM('Raw Data'!D19))</x:f>
        <x:v>South</x:v>
      </x:c>
      <x:c r="E19" s="8" t="str">
        <x:f>PROPER(TRIM('Raw Data'!E19))</x:f>
        <x:v>Pro</x:v>
      </x:c>
      <x:c r="F19" s="8" t="str">
        <x:f>PROPER(TRIM('Raw Data'!F19))</x:f>
        <x:v>Ben Li</x:v>
      </x:c>
      <x:c r="G19" s="8" t="n">
        <x:f>'Raw Data'!G19</x:f>
        <x:v>3</x:v>
      </x:c>
      <x:c r="H19" s="10" t="n">
        <x:f>'Raw Data'!H19</x:f>
        <x:v>129</x:v>
      </x:c>
      <x:c r="I19" s="8" t="str">
        <x:f>PROPER(TRIM('Raw Data'!I19))</x:f>
        <x:v>Paid</x:v>
      </x:c>
      <x:c r="J19" s="8" t="str">
        <x:f>IF(COUNTIF($A$2:A19,A19)&gt;1,"Duplicate","Unique")</x:f>
        <x:v>Unique</x:v>
      </x:c>
      <x:c r="K19" s="8" t="str">
        <x:f>IF(AND(J19="Unique",I19="Paid"),"Yes","No")</x:f>
        <x:v>Yes</x:v>
      </x:c>
      <x:c r="L19" s="10" t="n">
        <x:f>IF(K19="Yes",G19*H19,0)</x:f>
        <x:v>387</x:v>
      </x:c>
    </x:row>
    <x:row r="20">
      <x:c r="A20" s="8" t="str">
        <x:f>'Raw Data'!A20</x:f>
        <x:v>ORD-1019</x:v>
      </x:c>
      <x:c r="B20" s="9" t="n">
        <x:f>'Raw Data'!B20</x:f>
        <x:v>46027</x:v>
      </x:c>
      <x:c r="C20" s="8" t="str">
        <x:f>PROPER(TRIM('Raw Data'!C20))</x:f>
        <x:v>Brightlane</x:v>
      </x:c>
      <x:c r="D20" s="8" t="str">
        <x:f>PROPER(TRIM('Raw Data'!D20))</x:f>
        <x:v>East</x:v>
      </x:c>
      <x:c r="E20" s="8" t="str">
        <x:f>PROPER(TRIM('Raw Data'!E20))</x:f>
        <x:v>Starter</x:v>
      </x:c>
      <x:c r="F20" s="8" t="str">
        <x:f>PROPER(TRIM('Raw Data'!F20))</x:f>
        <x:v>Cara Wong</x:v>
      </x:c>
      <x:c r="G20" s="8" t="n">
        <x:f>'Raw Data'!G20</x:f>
        <x:v>1</x:v>
      </x:c>
      <x:c r="H20" s="10" t="n">
        <x:f>'Raw Data'!H20</x:f>
        <x:v>49</x:v>
      </x:c>
      <x:c r="I20" s="8" t="str">
        <x:f>PROPER(TRIM('Raw Data'!I20))</x:f>
        <x:v>Paid</x:v>
      </x:c>
      <x:c r="J20" s="8" t="str">
        <x:f>IF(COUNTIF($A$2:A20,A20)&gt;1,"Duplicate","Unique")</x:f>
        <x:v>Unique</x:v>
      </x:c>
      <x:c r="K20" s="8" t="str">
        <x:f>IF(AND(J20="Unique",I20="Paid"),"Yes","No")</x:f>
        <x:v>Yes</x:v>
      </x:c>
      <x:c r="L20" s="10" t="n">
        <x:f>IF(K20="Yes",G20*H20,0)</x:f>
        <x:v>49</x:v>
      </x:c>
    </x:row>
    <x:row r="21">
      <x:c r="A21" s="8" t="str">
        <x:f>'Raw Data'!A21</x:f>
        <x:v>ORD-1008</x:v>
      </x:c>
      <x:c r="B21" s="9" t="n">
        <x:f>'Raw Data'!B21</x:f>
        <x:v>46061</x:v>
      </x:c>
      <x:c r="C21" s="8" t="str">
        <x:f>PROPER(TRIM('Raw Data'!C21))</x:f>
        <x:v>Summit Goods</x:v>
      </x:c>
      <x:c r="D21" s="8" t="str">
        <x:f>PROPER(TRIM('Raw Data'!D21))</x:f>
        <x:v>West</x:v>
      </x:c>
      <x:c r="E21" s="8" t="str">
        <x:f>PROPER(TRIM('Raw Data'!E21))</x:f>
        <x:v>Enterprise</x:v>
      </x:c>
      <x:c r="F21" s="8" t="str">
        <x:f>PROPER(TRIM('Raw Data'!F21))</x:f>
        <x:v>Daniel Yu</x:v>
      </x:c>
      <x:c r="G21" s="8" t="n">
        <x:f>'Raw Data'!G21</x:f>
        <x:v>8</x:v>
      </x:c>
      <x:c r="H21" s="10" t="n">
        <x:f>'Raw Data'!H21</x:f>
        <x:v>299</x:v>
      </x:c>
      <x:c r="I21" s="8" t="str">
        <x:f>PROPER(TRIM('Raw Data'!I21))</x:f>
        <x:v>Paid</x:v>
      </x:c>
      <x:c r="J21" s="8" t="str">
        <x:f>IF(COUNTIF($A$2:A21,A21)&gt;1,"Duplicate","Unique")</x:f>
        <x:v>Duplicate</x:v>
      </x:c>
      <x:c r="K21" s="8" t="str">
        <x:f>IF(AND(J21="Unique",I21="Paid"),"Yes","No")</x:f>
        <x:v>No</x:v>
      </x:c>
      <x:c r="L21" s="10" t="n">
        <x:f>IF(K21="Yes",G21*H21,0)</x:f>
        <x:v>0</x:v>
      </x:c>
    </x:row>
    <x:row r="22">
      <x:c r="A22" s="8" t="str">
        <x:f>'Raw Data'!A22</x:f>
        <x:v>ORD-1021</x:v>
      </x:c>
      <x:c r="B22" s="9" t="n">
        <x:f>'Raw Data'!B22</x:f>
        <x:v>46092</x:v>
      </x:c>
      <x:c r="C22" s="8" t="str">
        <x:f>PROPER(TRIM('Raw Data'!C22))</x:f>
        <x:v>Northstar Studio</x:v>
      </x:c>
      <x:c r="D22" s="8" t="str">
        <x:f>PROPER(TRIM('Raw Data'!D22))</x:f>
        <x:v>North</x:v>
      </x:c>
      <x:c r="E22" s="8" t="str">
        <x:f>PROPER(TRIM('Raw Data'!E22))</x:f>
        <x:v>Starter</x:v>
      </x:c>
      <x:c r="F22" s="8" t="str">
        <x:f>PROPER(TRIM('Raw Data'!F22))</x:f>
        <x:v>Amy Chan</x:v>
      </x:c>
      <x:c r="G22" s="8" t="n">
        <x:f>'Raw Data'!G22</x:f>
        <x:v>6</x:v>
      </x:c>
      <x:c r="H22" s="10" t="n">
        <x:f>'Raw Data'!H22</x:f>
        <x:v>49</x:v>
      </x:c>
      <x:c r="I22" s="8" t="str">
        <x:f>PROPER(TRIM('Raw Data'!I22))</x:f>
        <x:v>Paid</x:v>
      </x:c>
      <x:c r="J22" s="8" t="str">
        <x:f>IF(COUNTIF($A$2:A22,A22)&gt;1,"Duplicate","Unique")</x:f>
        <x:v>Unique</x:v>
      </x:c>
      <x:c r="K22" s="8" t="str">
        <x:f>IF(AND(J22="Unique",I22="Paid"),"Yes","No")</x:f>
        <x:v>Yes</x:v>
      </x:c>
      <x:c r="L22" s="10" t="n">
        <x:f>IF(K22="Yes",G22*H22,0)</x:f>
        <x:v>294</x:v>
      </x:c>
    </x:row>
    <x:row r="23">
      <x:c r="A23" s="8" t="str">
        <x:f>'Raw Data'!A23</x:f>
        <x:v>ORD-1022</x:v>
      </x:c>
      <x:c r="B23" s="9" t="n">
        <x:f>'Raw Data'!B23</x:f>
        <x:v>46126</x:v>
      </x:c>
      <x:c r="C23" s="8" t="str">
        <x:f>PROPER(TRIM('Raw Data'!C23))</x:f>
        <x:v>Nova Works</x:v>
      </x:c>
      <x:c r="D23" s="8" t="str">
        <x:f>PROPER(TRIM('Raw Data'!D23))</x:f>
        <x:v>South</x:v>
      </x:c>
      <x:c r="E23" s="8" t="str">
        <x:f>PROPER(TRIM('Raw Data'!E23))</x:f>
        <x:v>Pro</x:v>
      </x:c>
      <x:c r="F23" s="8" t="str">
        <x:f>PROPER(TRIM('Raw Data'!F23))</x:f>
        <x:v>Ben Li</x:v>
      </x:c>
      <x:c r="G23" s="8" t="n">
        <x:f>'Raw Data'!G23</x:f>
        <x:v>4</x:v>
      </x:c>
      <x:c r="H23" s="10" t="n">
        <x:f>'Raw Data'!H23</x:f>
        <x:v>129</x:v>
      </x:c>
      <x:c r="I23" s="8" t="str">
        <x:f>PROPER(TRIM('Raw Data'!I23))</x:f>
        <x:v>Pending</x:v>
      </x:c>
      <x:c r="J23" s="8" t="str">
        <x:f>IF(COUNTIF($A$2:A23,A23)&gt;1,"Duplicate","Unique")</x:f>
        <x:v>Unique</x:v>
      </x:c>
      <x:c r="K23" s="8" t="str">
        <x:f>IF(AND(J23="Unique",I23="Paid"),"Yes","No")</x:f>
        <x:v>No</x:v>
      </x:c>
      <x:c r="L23" s="10" t="n">
        <x:f>IF(K23="Yes",G23*H23,0)</x:f>
        <x:v>0</x:v>
      </x:c>
    </x:row>
    <x:row r="24">
      <x:c r="A24" s="8" t="str">
        <x:f>'Raw Data'!A24</x:f>
        <x:v>ORD-1023</x:v>
      </x:c>
      <x:c r="B24" s="9" t="n">
        <x:f>'Raw Data'!B24</x:f>
        <x:v>46159</x:v>
      </x:c>
      <x:c r="C24" s="8" t="str">
        <x:f>PROPER(TRIM('Raw Data'!C24))</x:f>
        <x:v>Cedar &amp; Co</x:v>
      </x:c>
      <x:c r="D24" s="8" t="str">
        <x:f>PROPER(TRIM('Raw Data'!D24))</x:f>
        <x:v>East</x:v>
      </x:c>
      <x:c r="E24" s="8" t="str">
        <x:f>PROPER(TRIM('Raw Data'!E24))</x:f>
        <x:v>Enterprise</x:v>
      </x:c>
      <x:c r="F24" s="8" t="str">
        <x:f>PROPER(TRIM('Raw Data'!F24))</x:f>
        <x:v>Cara Wong</x:v>
      </x:c>
      <x:c r="G24" s="8" t="n">
        <x:f>'Raw Data'!G24</x:f>
        <x:v>2</x:v>
      </x:c>
      <x:c r="H24" s="10" t="n">
        <x:f>'Raw Data'!H24</x:f>
        <x:v>299</x:v>
      </x:c>
      <x:c r="I24" s="8" t="str">
        <x:f>PROPER(TRIM('Raw Data'!I24))</x:f>
        <x:v>Refund</x:v>
      </x:c>
      <x:c r="J24" s="8" t="str">
        <x:f>IF(COUNTIF($A$2:A24,A24)&gt;1,"Duplicate","Unique")</x:f>
        <x:v>Unique</x:v>
      </x:c>
      <x:c r="K24" s="8" t="str">
        <x:f>IF(AND(J24="Unique",I24="Paid"),"Yes","No")</x:f>
        <x:v>No</x:v>
      </x:c>
      <x:c r="L24" s="10" t="n">
        <x:f>IF(K24="Yes",G24*H24,0)</x:f>
        <x:v>0</x:v>
      </x:c>
    </x:row>
    <x:row r="25">
      <x:c r="A25" s="8" t="str">
        <x:f>'Raw Data'!A25</x:f>
        <x:v>ORD-1024</x:v>
      </x:c>
      <x:c r="B25" s="9" t="n">
        <x:f>'Raw Data'!B25</x:f>
        <x:v>46193</x:v>
      </x:c>
      <x:c r="C25" s="8" t="str">
        <x:f>PROPER(TRIM('Raw Data'!C25))</x:f>
        <x:v>Clearview Media</x:v>
      </x:c>
      <x:c r="D25" s="8" t="str">
        <x:f>PROPER(TRIM('Raw Data'!D25))</x:f>
        <x:v>West</x:v>
      </x:c>
      <x:c r="E25" s="8" t="str">
        <x:f>PROPER(TRIM('Raw Data'!E25))</x:f>
        <x:v>Pro</x:v>
      </x:c>
      <x:c r="F25" s="8" t="str">
        <x:f>PROPER(TRIM('Raw Data'!F25))</x:f>
        <x:v>Daniel Yu</x:v>
      </x:c>
      <x:c r="G25" s="8" t="n">
        <x:f>'Raw Data'!G25</x:f>
        <x:v>9</x:v>
      </x:c>
      <x:c r="H25" s="10" t="n">
        <x:f>'Raw Data'!H25</x:f>
        <x:v>129</x:v>
      </x:c>
      <x:c r="I25" s="8" t="str">
        <x:f>PROPER(TRIM('Raw Data'!I25))</x:f>
        <x:v>Paid</x:v>
      </x:c>
      <x:c r="J25" s="8" t="str">
        <x:f>IF(COUNTIF($A$2:A25,A25)&gt;1,"Duplicate","Unique")</x:f>
        <x:v>Unique</x:v>
      </x:c>
      <x:c r="K25" s="8" t="str">
        <x:f>IF(AND(J25="Unique",I25="Paid"),"Yes","No")</x:f>
        <x:v>Yes</x:v>
      </x:c>
      <x:c r="L25" s="10" t="n">
        <x:f>IF(K25="Yes",G25*H25,0)</x:f>
        <x:v>1161</x:v>
      </x:c>
    </x:row>
    <x:row r="26">
      <x:c r="A26" s="8" t="str">
        <x:f>'Raw Data'!A26</x:f>
        <x:v>ORD-1025</x:v>
      </x:c>
      <x:c r="B26" s="9" t="n">
        <x:f>'Raw Data'!B26</x:f>
        <x:v>46045</x:v>
      </x:c>
      <x:c r="C26" s="8" t="str">
        <x:f>PROPER(TRIM('Raw Data'!C26))</x:f>
        <x:v>Harbor &amp; Pine</x:v>
      </x:c>
      <x:c r="D26" s="8" t="str">
        <x:f>PROPER(TRIM('Raw Data'!D26))</x:f>
        <x:v>North</x:v>
      </x:c>
      <x:c r="E26" s="8" t="str">
        <x:f>PROPER(TRIM('Raw Data'!E26))</x:f>
        <x:v>Starter</x:v>
      </x:c>
      <x:c r="F26" s="8" t="str">
        <x:f>PROPER(TRIM('Raw Data'!F26))</x:f>
        <x:v>Amy Chan</x:v>
      </x:c>
      <x:c r="G26" s="8" t="n">
        <x:f>'Raw Data'!G26</x:f>
        <x:v>7</x:v>
      </x:c>
      <x:c r="H26" s="10" t="n">
        <x:f>'Raw Data'!H26</x:f>
        <x:v>49</x:v>
      </x:c>
      <x:c r="I26" s="8" t="str">
        <x:f>PROPER(TRIM('Raw Data'!I26))</x:f>
        <x:v>Paid</x:v>
      </x:c>
      <x:c r="J26" s="8" t="str">
        <x:f>IF(COUNTIF($A$2:A26,A26)&gt;1,"Duplicate","Unique")</x:f>
        <x:v>Unique</x:v>
      </x:c>
      <x:c r="K26" s="8" t="str">
        <x:f>IF(AND(J26="Unique",I26="Paid"),"Yes","No")</x:f>
        <x:v>Yes</x:v>
      </x:c>
      <x:c r="L26" s="10" t="n">
        <x:f>IF(K26="Yes",G26*H26,0)</x:f>
        <x:v>343</x:v>
      </x:c>
    </x:row>
    <x:row r="27">
      <x:c r="A27" s="8" t="str">
        <x:f>'Raw Data'!A27</x:f>
        <x:v>ORD-1026</x:v>
      </x:c>
      <x:c r="B27" s="9" t="n">
        <x:f>'Raw Data'!B27</x:f>
        <x:v>46054</x:v>
      </x:c>
      <x:c r="C27" s="8" t="str">
        <x:f>PROPER(TRIM('Raw Data'!C27))</x:f>
        <x:v>Redwood Labs</x:v>
      </x:c>
      <x:c r="D27" s="8" t="str">
        <x:f>PROPER(TRIM('Raw Data'!D27))</x:f>
        <x:v>South</x:v>
      </x:c>
      <x:c r="E27" s="8" t="str">
        <x:f>PROPER(TRIM('Raw Data'!E27))</x:f>
        <x:v>Enterprise</x:v>
      </x:c>
      <x:c r="F27" s="8" t="str">
        <x:f>PROPER(TRIM('Raw Data'!F27))</x:f>
        <x:v>Ben Li</x:v>
      </x:c>
      <x:c r="G27" s="8" t="n">
        <x:f>'Raw Data'!G27</x:f>
        <x:v>5</x:v>
      </x:c>
      <x:c r="H27" s="10" t="n">
        <x:f>'Raw Data'!H27</x:f>
        <x:v>299</x:v>
      </x:c>
      <x:c r="I27" s="8" t="str">
        <x:f>PROPER(TRIM('Raw Data'!I27))</x:f>
        <x:v>Paid</x:v>
      </x:c>
      <x:c r="J27" s="8" t="str">
        <x:f>IF(COUNTIF($A$2:A27,A27)&gt;1,"Duplicate","Unique")</x:f>
        <x:v>Unique</x:v>
      </x:c>
      <x:c r="K27" s="8" t="str">
        <x:f>IF(AND(J27="Unique",I27="Paid"),"Yes","No")</x:f>
        <x:v>Yes</x:v>
      </x:c>
      <x:c r="L27" s="10" t="n">
        <x:f>IF(K27="Yes",G27*H27,0)</x:f>
        <x:v>1495</x:v>
      </x:c>
    </x:row>
    <x:row r="28">
      <x:c r="A28" s="8" t="str">
        <x:f>'Raw Data'!A28</x:f>
        <x:v>ORD-1027</x:v>
      </x:c>
      <x:c r="B28" s="9" t="n">
        <x:f>'Raw Data'!B28</x:f>
        <x:v>46085</x:v>
      </x:c>
      <x:c r="C28" s="8" t="str">
        <x:f>PROPER(TRIM('Raw Data'!C28))</x:f>
        <x:v>Orbit Design</x:v>
      </x:c>
      <x:c r="D28" s="8" t="str">
        <x:f>PROPER(TRIM('Raw Data'!D28))</x:f>
        <x:v>East</x:v>
      </x:c>
      <x:c r="E28" s="8" t="str">
        <x:f>PROPER(TRIM('Raw Data'!E28))</x:f>
        <x:v>Starter</x:v>
      </x:c>
      <x:c r="F28" s="8" t="str">
        <x:f>PROPER(TRIM('Raw Data'!F28))</x:f>
        <x:v>Cara Wong</x:v>
      </x:c>
      <x:c r="G28" s="8" t="n">
        <x:f>'Raw Data'!G28</x:f>
        <x:v>3</x:v>
      </x:c>
      <x:c r="H28" s="10" t="n">
        <x:f>'Raw Data'!H28</x:f>
        <x:v>49</x:v>
      </x:c>
      <x:c r="I28" s="8" t="str">
        <x:f>PROPER(TRIM('Raw Data'!I28))</x:f>
        <x:v>Paid</x:v>
      </x:c>
      <x:c r="J28" s="8" t="str">
        <x:f>IF(COUNTIF($A$2:A28,A28)&gt;1,"Duplicate","Unique")</x:f>
        <x:v>Unique</x:v>
      </x:c>
      <x:c r="K28" s="8" t="str">
        <x:f>IF(AND(J28="Unique",I28="Paid"),"Yes","No")</x:f>
        <x:v>Yes</x:v>
      </x:c>
      <x:c r="L28" s="10" t="n">
        <x:f>IF(K28="Yes",G28*H28,0)</x:f>
        <x:v>147</x:v>
      </x:c>
    </x:row>
    <x:row r="29">
      <x:c r="A29" s="8" t="str">
        <x:f>'Raw Data'!A29</x:f>
        <x:v>ORD-1028</x:v>
      </x:c>
      <x:c r="B29" s="9" t="n">
        <x:f>'Raw Data'!B29</x:f>
        <x:v>46119</x:v>
      </x:c>
      <x:c r="C29" s="8" t="str">
        <x:f>PROPER(TRIM('Raw Data'!C29))</x:f>
        <x:v>Blue Finch Co</x:v>
      </x:c>
      <x:c r="D29" s="8" t="str">
        <x:f>PROPER(TRIM('Raw Data'!D29))</x:f>
        <x:v>West</x:v>
      </x:c>
      <x:c r="E29" s="8" t="str">
        <x:f>PROPER(TRIM('Raw Data'!E29))</x:f>
        <x:v>Pro</x:v>
      </x:c>
      <x:c r="F29" s="8" t="str">
        <x:f>PROPER(TRIM('Raw Data'!F29))</x:f>
        <x:v>Daniel Yu</x:v>
      </x:c>
      <x:c r="G29" s="8" t="n">
        <x:f>'Raw Data'!G29</x:f>
        <x:v>1</x:v>
      </x:c>
      <x:c r="H29" s="10" t="n">
        <x:f>'Raw Data'!H29</x:f>
        <x:v>129</x:v>
      </x:c>
      <x:c r="I29" s="8" t="str">
        <x:f>PROPER(TRIM('Raw Data'!I29))</x:f>
        <x:v>Paid</x:v>
      </x:c>
      <x:c r="J29" s="8" t="str">
        <x:f>IF(COUNTIF($A$2:A29,A29)&gt;1,"Duplicate","Unique")</x:f>
        <x:v>Unique</x:v>
      </x:c>
      <x:c r="K29" s="8" t="str">
        <x:f>IF(AND(J29="Unique",I29="Paid"),"Yes","No")</x:f>
        <x:v>Yes</x:v>
      </x:c>
      <x:c r="L29" s="10" t="n">
        <x:f>IF(K29="Yes",G29*H29,0)</x:f>
        <x:v>129</x:v>
      </x:c>
    </x:row>
    <x:row r="30">
      <x:c r="A30" s="8" t="str">
        <x:f>'Raw Data'!A30</x:f>
        <x:v>ORD-1029</x:v>
      </x:c>
      <x:c r="B30" s="9" t="n">
        <x:f>'Raw Data'!B30</x:f>
        <x:v>46152</x:v>
      </x:c>
      <x:c r="C30" s="8" t="str">
        <x:f>PROPER(TRIM('Raw Data'!C30))</x:f>
        <x:v>Brightlane</x:v>
      </x:c>
      <x:c r="D30" s="8" t="str">
        <x:f>PROPER(TRIM('Raw Data'!D30))</x:f>
        <x:v>North</x:v>
      </x:c>
      <x:c r="E30" s="8" t="str">
        <x:f>PROPER(TRIM('Raw Data'!E30))</x:f>
        <x:v>Enterprise</x:v>
      </x:c>
      <x:c r="F30" s="8" t="str">
        <x:f>PROPER(TRIM('Raw Data'!F30))</x:f>
        <x:v>Amy Chan</x:v>
      </x:c>
      <x:c r="G30" s="8" t="n">
        <x:f>'Raw Data'!G30</x:f>
        <x:v>8</x:v>
      </x:c>
      <x:c r="H30" s="10" t="n">
        <x:f>'Raw Data'!H30</x:f>
        <x:v>299</x:v>
      </x:c>
      <x:c r="I30" s="8" t="str">
        <x:f>PROPER(TRIM('Raw Data'!I30))</x:f>
        <x:v>Pending</x:v>
      </x:c>
      <x:c r="J30" s="8" t="str">
        <x:f>IF(COUNTIF($A$2:A30,A30)&gt;1,"Duplicate","Unique")</x:f>
        <x:v>Unique</x:v>
      </x:c>
      <x:c r="K30" s="8" t="str">
        <x:f>IF(AND(J30="Unique",I30="Paid"),"Yes","No")</x:f>
        <x:v>No</x:v>
      </x:c>
      <x:c r="L30" s="10" t="n">
        <x:f>IF(K30="Yes",G30*H30,0)</x:f>
        <x:v>0</x:v>
      </x:c>
    </x:row>
    <x:row r="31">
      <x:c r="A31" s="8" t="str">
        <x:f>'Raw Data'!A31</x:f>
        <x:v>ORD-1030</x:v>
      </x:c>
      <x:c r="B31" s="9" t="n">
        <x:f>'Raw Data'!B31</x:f>
        <x:v>46186</x:v>
      </x:c>
      <x:c r="C31" s="8" t="str">
        <x:f>PROPER(TRIM('Raw Data'!C31))</x:f>
        <x:v>Summit Goods</x:v>
      </x:c>
      <x:c r="D31" s="8" t="str">
        <x:f>PROPER(TRIM('Raw Data'!D31))</x:f>
        <x:v>South</x:v>
      </x:c>
      <x:c r="E31" s="8" t="str">
        <x:f>PROPER(TRIM('Raw Data'!E31))</x:f>
        <x:v>Pro</x:v>
      </x:c>
      <x:c r="F31" s="8" t="str">
        <x:f>PROPER(TRIM('Raw Data'!F31))</x:f>
        <x:v>Ben Li</x:v>
      </x:c>
      <x:c r="G31" s="8" t="n">
        <x:f>'Raw Data'!G31</x:f>
        <x:v>6</x:v>
      </x:c>
      <x:c r="H31" s="10" t="n">
        <x:f>'Raw Data'!H31</x:f>
        <x:v>129</x:v>
      </x:c>
      <x:c r="I31" s="8" t="str">
        <x:f>PROPER(TRIM('Raw Data'!I31))</x:f>
        <x:v>Paid</x:v>
      </x:c>
      <x:c r="J31" s="8" t="str">
        <x:f>IF(COUNTIF($A$2:A31,A31)&gt;1,"Duplicate","Unique")</x:f>
        <x:v>Unique</x:v>
      </x:c>
      <x:c r="K31" s="8" t="str">
        <x:f>IF(AND(J31="Unique",I31="Paid"),"Yes","No")</x:f>
        <x:v>Yes</x:v>
      </x:c>
      <x:c r="L31" s="10" t="n">
        <x:f>IF(K31="Yes",G31*H31,0)</x:f>
        <x:v>774</x:v>
      </x:c>
    </x:row>
    <x:row r="32">
      <x:c r="A32" s="8" t="str">
        <x:f>'Raw Data'!A32</x:f>
        <x:v>ORD-1031</x:v>
      </x:c>
      <x:c r="B32" s="9" t="n">
        <x:f>'Raw Data'!B32</x:f>
        <x:v>46038</x:v>
      </x:c>
      <x:c r="C32" s="8" t="str">
        <x:f>PROPER(TRIM('Raw Data'!C32))</x:f>
        <x:v>Northstar Studio</x:v>
      </x:c>
      <x:c r="D32" s="8" t="str">
        <x:f>PROPER(TRIM('Raw Data'!D32))</x:f>
        <x:v>East</x:v>
      </x:c>
      <x:c r="E32" s="8" t="str">
        <x:f>PROPER(TRIM('Raw Data'!E32))</x:f>
        <x:v>Starter</x:v>
      </x:c>
      <x:c r="F32" s="8" t="str">
        <x:f>PROPER(TRIM('Raw Data'!F32))</x:f>
        <x:v>Cara Wong</x:v>
      </x:c>
      <x:c r="G32" s="8" t="n">
        <x:f>'Raw Data'!G32</x:f>
        <x:v>4</x:v>
      </x:c>
      <x:c r="H32" s="10" t="n">
        <x:f>'Raw Data'!H32</x:f>
        <x:v>49</x:v>
      </x:c>
      <x:c r="I32" s="8" t="str">
        <x:f>PROPER(TRIM('Raw Data'!I32))</x:f>
        <x:v>Paid</x:v>
      </x:c>
      <x:c r="J32" s="8" t="str">
        <x:f>IF(COUNTIF($A$2:A32,A32)&gt;1,"Duplicate","Unique")</x:f>
        <x:v>Unique</x:v>
      </x:c>
      <x:c r="K32" s="8" t="str">
        <x:f>IF(AND(J32="Unique",I32="Paid"),"Yes","No")</x:f>
        <x:v>Yes</x:v>
      </x:c>
      <x:c r="L32" s="10" t="n">
        <x:f>IF(K32="Yes",G32*H32,0)</x:f>
        <x:v>196</x:v>
      </x:c>
    </x:row>
    <x:row r="33">
      <x:c r="A33" s="8" t="str">
        <x:f>'Raw Data'!A33</x:f>
        <x:v>ORD-1032</x:v>
      </x:c>
      <x:c r="B33" s="9" t="n">
        <x:f>'Raw Data'!B33</x:f>
        <x:v>46072</x:v>
      </x:c>
      <x:c r="C33" s="8" t="str">
        <x:f>PROPER(TRIM('Raw Data'!C33))</x:f>
        <x:v>Nova Works</x:v>
      </x:c>
      <x:c r="D33" s="8" t="str">
        <x:f>PROPER(TRIM('Raw Data'!D33))</x:f>
        <x:v>West</x:v>
      </x:c>
      <x:c r="E33" s="8" t="str">
        <x:f>PROPER(TRIM('Raw Data'!E33))</x:f>
        <x:v>Enterprise</x:v>
      </x:c>
      <x:c r="F33" s="8" t="str">
        <x:f>PROPER(TRIM('Raw Data'!F33))</x:f>
        <x:v>Daniel Yu</x:v>
      </x:c>
      <x:c r="G33" s="8" t="n">
        <x:f>'Raw Data'!G33</x:f>
        <x:v>2</x:v>
      </x:c>
      <x:c r="H33" s="10" t="n">
        <x:f>'Raw Data'!H33</x:f>
        <x:v>299</x:v>
      </x:c>
      <x:c r="I33" s="8" t="str">
        <x:f>PROPER(TRIM('Raw Data'!I33))</x:f>
        <x:v>Paid</x:v>
      </x:c>
      <x:c r="J33" s="8" t="str">
        <x:f>IF(COUNTIF($A$2:A33,A33)&gt;1,"Duplicate","Unique")</x:f>
        <x:v>Unique</x:v>
      </x:c>
      <x:c r="K33" s="8" t="str">
        <x:f>IF(AND(J33="Unique",I33="Paid"),"Yes","No")</x:f>
        <x:v>Yes</x:v>
      </x:c>
      <x:c r="L33" s="10" t="n">
        <x:f>IF(K33="Yes",G33*H33,0)</x:f>
        <x:v>598</x:v>
      </x:c>
    </x:row>
    <x:row r="34">
      <x:c r="A34" s="8" t="str">
        <x:f>'Raw Data'!A34</x:f>
        <x:v>ORD-1033</x:v>
      </x:c>
      <x:c r="B34" s="9" t="n">
        <x:f>'Raw Data'!B34</x:f>
        <x:v>46103</x:v>
      </x:c>
      <x:c r="C34" s="8" t="str">
        <x:f>PROPER(TRIM('Raw Data'!C34))</x:f>
        <x:v>Cedar &amp; Co</x:v>
      </x:c>
      <x:c r="D34" s="8" t="str">
        <x:f>PROPER(TRIM('Raw Data'!D34))</x:f>
        <x:v>North</x:v>
      </x:c>
      <x:c r="E34" s="8" t="str">
        <x:f>PROPER(TRIM('Raw Data'!E34))</x:f>
        <x:v>Starter</x:v>
      </x:c>
      <x:c r="F34" s="8" t="str">
        <x:f>PROPER(TRIM('Raw Data'!F34))</x:f>
        <x:v>Amy Chan</x:v>
      </x:c>
      <x:c r="G34" s="8" t="n">
        <x:f>'Raw Data'!G34</x:f>
        <x:v>9</x:v>
      </x:c>
      <x:c r="H34" s="10" t="n">
        <x:f>'Raw Data'!H34</x:f>
        <x:v>49</x:v>
      </x:c>
      <x:c r="I34" s="8" t="str">
        <x:f>PROPER(TRIM('Raw Data'!I34))</x:f>
        <x:v>Paid</x:v>
      </x:c>
      <x:c r="J34" s="8" t="str">
        <x:f>IF(COUNTIF($A$2:A34,A34)&gt;1,"Duplicate","Unique")</x:f>
        <x:v>Unique</x:v>
      </x:c>
      <x:c r="K34" s="8" t="str">
        <x:f>IF(AND(J34="Unique",I34="Paid"),"Yes","No")</x:f>
        <x:v>Yes</x:v>
      </x:c>
      <x:c r="L34" s="10" t="n">
        <x:f>IF(K34="Yes",G34*H34,0)</x:f>
        <x:v>441</x:v>
      </x:c>
    </x:row>
    <x:row r="35">
      <x:c r="A35" s="8" t="str">
        <x:f>'Raw Data'!A35</x:f>
        <x:v>ORD-1034</x:v>
      </x:c>
      <x:c r="B35" s="9" t="n">
        <x:f>'Raw Data'!B35</x:f>
        <x:v>46137</x:v>
      </x:c>
      <x:c r="C35" s="8" t="str">
        <x:f>PROPER(TRIM('Raw Data'!C35))</x:f>
        <x:v>Clearview Media</x:v>
      </x:c>
      <x:c r="D35" s="8" t="str">
        <x:f>PROPER(TRIM('Raw Data'!D35))</x:f>
        <x:v>South</x:v>
      </x:c>
      <x:c r="E35" s="8" t="str">
        <x:f>PROPER(TRIM('Raw Data'!E35))</x:f>
        <x:v>Pro</x:v>
      </x:c>
      <x:c r="F35" s="8" t="str">
        <x:f>PROPER(TRIM('Raw Data'!F35))</x:f>
        <x:v>Ben Li</x:v>
      </x:c>
      <x:c r="G35" s="8" t="n">
        <x:f>'Raw Data'!G35</x:f>
        <x:v>7</x:v>
      </x:c>
      <x:c r="H35" s="10" t="n">
        <x:f>'Raw Data'!H35</x:f>
        <x:v>129</x:v>
      </x:c>
      <x:c r="I35" s="8" t="str">
        <x:f>PROPER(TRIM('Raw Data'!I35))</x:f>
        <x:v>Refund</x:v>
      </x:c>
      <x:c r="J35" s="8" t="str">
        <x:f>IF(COUNTIF($A$2:A35,A35)&gt;1,"Duplicate","Unique")</x:f>
        <x:v>Unique</x:v>
      </x:c>
      <x:c r="K35" s="8" t="str">
        <x:f>IF(AND(J35="Unique",I35="Paid"),"Yes","No")</x:f>
        <x:v>No</x:v>
      </x:c>
      <x:c r="L35" s="10" t="n">
        <x:f>IF(K35="Yes",G35*H35,0)</x:f>
        <x:v>0</x:v>
      </x:c>
    </x:row>
    <x:row r="36">
      <x:c r="A36" s="8" t="str">
        <x:f>'Raw Data'!A36</x:f>
        <x:v>ORD-1035</x:v>
      </x:c>
      <x:c r="B36" s="9" t="n">
        <x:f>'Raw Data'!B36</x:f>
        <x:v>46145</x:v>
      </x:c>
      <x:c r="C36" s="8" t="str">
        <x:f>PROPER(TRIM('Raw Data'!C36))</x:f>
        <x:v>Harbor &amp; Pine</x:v>
      </x:c>
      <x:c r="D36" s="8" t="str">
        <x:f>PROPER(TRIM('Raw Data'!D36))</x:f>
        <x:v>East</x:v>
      </x:c>
      <x:c r="E36" s="8" t="str">
        <x:f>PROPER(TRIM('Raw Data'!E36))</x:f>
        <x:v>Enterprise</x:v>
      </x:c>
      <x:c r="F36" s="8" t="str">
        <x:f>PROPER(TRIM('Raw Data'!F36))</x:f>
        <x:v>Cara Wong</x:v>
      </x:c>
      <x:c r="G36" s="8" t="n">
        <x:f>'Raw Data'!G36</x:f>
        <x:v>5</x:v>
      </x:c>
      <x:c r="H36" s="10" t="n">
        <x:f>'Raw Data'!H36</x:f>
        <x:v>299</x:v>
      </x:c>
      <x:c r="I36" s="8" t="str">
        <x:f>PROPER(TRIM('Raw Data'!I36))</x:f>
        <x:v>Paid</x:v>
      </x:c>
      <x:c r="J36" s="8" t="str">
        <x:f>IF(COUNTIF($A$2:A36,A36)&gt;1,"Duplicate","Unique")</x:f>
        <x:v>Unique</x:v>
      </x:c>
      <x:c r="K36" s="8" t="str">
        <x:f>IF(AND(J36="Unique",I36="Paid"),"Yes","No")</x:f>
        <x:v>Yes</x:v>
      </x:c>
      <x:c r="L36" s="10" t="n">
        <x:f>IF(K36="Yes",G36*H36,0)</x:f>
        <x:v>1495</x:v>
      </x:c>
    </x:row>
    <x:row r="37">
      <x:c r="A37" s="8" t="str">
        <x:f>'Raw Data'!A37</x:f>
        <x:v>ORD-1036</x:v>
      </x:c>
      <x:c r="B37" s="9" t="n">
        <x:f>'Raw Data'!B37</x:f>
        <x:v>46179</x:v>
      </x:c>
      <x:c r="C37" s="8" t="str">
        <x:f>PROPER(TRIM('Raw Data'!C37))</x:f>
        <x:v>Redwood Labs</x:v>
      </x:c>
      <x:c r="D37" s="8" t="str">
        <x:f>PROPER(TRIM('Raw Data'!D37))</x:f>
        <x:v>West</x:v>
      </x:c>
      <x:c r="E37" s="8" t="str">
        <x:f>PROPER(TRIM('Raw Data'!E37))</x:f>
        <x:v>Pro</x:v>
      </x:c>
      <x:c r="F37" s="8" t="str">
        <x:f>PROPER(TRIM('Raw Data'!F37))</x:f>
        <x:v>Daniel Yu</x:v>
      </x:c>
      <x:c r="G37" s="8" t="n">
        <x:f>'Raw Data'!G37</x:f>
        <x:v>3</x:v>
      </x:c>
      <x:c r="H37" s="10" t="n">
        <x:f>'Raw Data'!H37</x:f>
        <x:v>129</x:v>
      </x:c>
      <x:c r="I37" s="8" t="str">
        <x:f>PROPER(TRIM('Raw Data'!I37))</x:f>
        <x:v>Pending</x:v>
      </x:c>
      <x:c r="J37" s="8" t="str">
        <x:f>IF(COUNTIF($A$2:A37,A37)&gt;1,"Duplicate","Unique")</x:f>
        <x:v>Unique</x:v>
      </x:c>
      <x:c r="K37" s="8" t="str">
        <x:f>IF(AND(J37="Unique",I37="Paid"),"Yes","No")</x:f>
        <x:v>No</x:v>
      </x:c>
      <x:c r="L37" s="10" t="n">
        <x:f>IF(K37="Yes",G37*H37,0)</x:f>
        <x:v>0</x:v>
      </x:c>
    </x:row>
    <x:row r="38">
      <x:c r="A38" s="8" t="str">
        <x:f>'Raw Data'!A38</x:f>
        <x:v>ORD-1037</x:v>
      </x:c>
      <x:c r="B38" s="9" t="n">
        <x:f>'Raw Data'!B38</x:f>
        <x:v>46031</x:v>
      </x:c>
      <x:c r="C38" s="8" t="str">
        <x:f>PROPER(TRIM('Raw Data'!C38))</x:f>
        <x:v>Orbit Design</x:v>
      </x:c>
      <x:c r="D38" s="8" t="str">
        <x:f>PROPER(TRIM('Raw Data'!D38))</x:f>
        <x:v>North</x:v>
      </x:c>
      <x:c r="E38" s="8" t="str">
        <x:f>PROPER(TRIM('Raw Data'!E38))</x:f>
        <x:v>Starter</x:v>
      </x:c>
      <x:c r="F38" s="8" t="str">
        <x:f>PROPER(TRIM('Raw Data'!F38))</x:f>
        <x:v>Amy Chan</x:v>
      </x:c>
      <x:c r="G38" s="8" t="n">
        <x:f>'Raw Data'!G38</x:f>
        <x:v>1</x:v>
      </x:c>
      <x:c r="H38" s="10" t="n">
        <x:f>'Raw Data'!H38</x:f>
        <x:v>49</x:v>
      </x:c>
      <x:c r="I38" s="8" t="str">
        <x:f>PROPER(TRIM('Raw Data'!I38))</x:f>
        <x:v>Paid</x:v>
      </x:c>
      <x:c r="J38" s="8" t="str">
        <x:f>IF(COUNTIF($A$2:A38,A38)&gt;1,"Duplicate","Unique")</x:f>
        <x:v>Unique</x:v>
      </x:c>
      <x:c r="K38" s="8" t="str">
        <x:f>IF(AND(J38="Unique",I38="Paid"),"Yes","No")</x:f>
        <x:v>Yes</x:v>
      </x:c>
      <x:c r="L38" s="10" t="n">
        <x:f>IF(K38="Yes",G38*H38,0)</x:f>
        <x:v>49</x:v>
      </x:c>
    </x:row>
    <x:row r="39">
      <x:c r="A39" s="8" t="str">
        <x:f>'Raw Data'!A39</x:f>
        <x:v>ORD-1038</x:v>
      </x:c>
      <x:c r="B39" s="9" t="n">
        <x:f>'Raw Data'!B39</x:f>
        <x:v>46065</x:v>
      </x:c>
      <x:c r="C39" s="8" t="str">
        <x:f>PROPER(TRIM('Raw Data'!C39))</x:f>
        <x:v>Blue Finch Co</x:v>
      </x:c>
      <x:c r="D39" s="8" t="str">
        <x:f>PROPER(TRIM('Raw Data'!D39))</x:f>
        <x:v>South</x:v>
      </x:c>
      <x:c r="E39" s="8" t="str">
        <x:f>PROPER(TRIM('Raw Data'!E39))</x:f>
        <x:v>Enterprise</x:v>
      </x:c>
      <x:c r="F39" s="8" t="str">
        <x:f>PROPER(TRIM('Raw Data'!F39))</x:f>
        <x:v>Ben Li</x:v>
      </x:c>
      <x:c r="G39" s="8" t="n">
        <x:f>'Raw Data'!G39</x:f>
        <x:v>8</x:v>
      </x:c>
      <x:c r="H39" s="10" t="n">
        <x:f>'Raw Data'!H39</x:f>
        <x:v>299</x:v>
      </x:c>
      <x:c r="I39" s="8" t="str">
        <x:f>PROPER(TRIM('Raw Data'!I39))</x:f>
        <x:v>Paid</x:v>
      </x:c>
      <x:c r="J39" s="8" t="str">
        <x:f>IF(COUNTIF($A$2:A39,A39)&gt;1,"Duplicate","Unique")</x:f>
        <x:v>Unique</x:v>
      </x:c>
      <x:c r="K39" s="8" t="str">
        <x:f>IF(AND(J39="Unique",I39="Paid"),"Yes","No")</x:f>
        <x:v>Yes</x:v>
      </x:c>
      <x:c r="L39" s="10" t="n">
        <x:f>IF(K39="Yes",G39*H39,0)</x:f>
        <x:v>2392</x:v>
      </x:c>
    </x:row>
    <x:row r="40">
      <x:c r="A40" s="8" t="str">
        <x:f>'Raw Data'!A40</x:f>
        <x:v>ORD-1039</x:v>
      </x:c>
      <x:c r="B40" s="9" t="n">
        <x:f>'Raw Data'!B40</x:f>
        <x:v>46096</x:v>
      </x:c>
      <x:c r="C40" s="8" t="str">
        <x:f>PROPER(TRIM('Raw Data'!C40))</x:f>
        <x:v>Brightlane</x:v>
      </x:c>
      <x:c r="D40" s="8" t="str">
        <x:f>PROPER(TRIM('Raw Data'!D40))</x:f>
        <x:v>East</x:v>
      </x:c>
      <x:c r="E40" s="8" t="str">
        <x:f>PROPER(TRIM('Raw Data'!E40))</x:f>
        <x:v>Starter</x:v>
      </x:c>
      <x:c r="F40" s="8" t="str">
        <x:f>PROPER(TRIM('Raw Data'!F40))</x:f>
        <x:v>Cara Wong</x:v>
      </x:c>
      <x:c r="G40" s="8" t="n">
        <x:f>'Raw Data'!G40</x:f>
        <x:v>6</x:v>
      </x:c>
      <x:c r="H40" s="10" t="n">
        <x:f>'Raw Data'!H40</x:f>
        <x:v>49</x:v>
      </x:c>
      <x:c r="I40" s="8" t="str">
        <x:f>PROPER(TRIM('Raw Data'!I40))</x:f>
        <x:v>Paid</x:v>
      </x:c>
      <x:c r="J40" s="8" t="str">
        <x:f>IF(COUNTIF($A$2:A40,A40)&gt;1,"Duplicate","Unique")</x:f>
        <x:v>Unique</x:v>
      </x:c>
      <x:c r="K40" s="8" t="str">
        <x:f>IF(AND(J40="Unique",I40="Paid"),"Yes","No")</x:f>
        <x:v>Yes</x:v>
      </x:c>
      <x:c r="L40" s="10" t="n">
        <x:f>IF(K40="Yes",G40*H40,0)</x:f>
        <x:v>294</x:v>
      </x:c>
    </x:row>
    <x:row r="41">
      <x:c r="A41" s="8" t="str">
        <x:f>'Raw Data'!A41</x:f>
        <x:v>ORD-1040</x:v>
      </x:c>
      <x:c r="B41" s="9" t="n">
        <x:f>'Raw Data'!B41</x:f>
        <x:v>46130</x:v>
      </x:c>
      <x:c r="C41" s="8" t="str">
        <x:f>PROPER(TRIM('Raw Data'!C41))</x:f>
        <x:v>Summit Goods</x:v>
      </x:c>
      <x:c r="D41" s="8" t="str">
        <x:f>PROPER(TRIM('Raw Data'!D41))</x:f>
        <x:v>West</x:v>
      </x:c>
      <x:c r="E41" s="8" t="str">
        <x:f>PROPER(TRIM('Raw Data'!E41))</x:f>
        <x:v>Pro</x:v>
      </x:c>
      <x:c r="F41" s="8" t="str">
        <x:f>PROPER(TRIM('Raw Data'!F41))</x:f>
        <x:v>Daniel Yu</x:v>
      </x:c>
      <x:c r="G41" s="8" t="n">
        <x:f>'Raw Data'!G41</x:f>
        <x:v>4</x:v>
      </x:c>
      <x:c r="H41" s="10" t="n">
        <x:f>'Raw Data'!H41</x:f>
        <x:v>129</x:v>
      </x:c>
      <x:c r="I41" s="8" t="str">
        <x:f>PROPER(TRIM('Raw Data'!I41))</x:f>
        <x:v>Paid</x:v>
      </x:c>
      <x:c r="J41" s="8" t="str">
        <x:f>IF(COUNTIF($A$2:A41,A41)&gt;1,"Duplicate","Unique")</x:f>
        <x:v>Unique</x:v>
      </x:c>
      <x:c r="K41" s="8" t="str">
        <x:f>IF(AND(J41="Unique",I41="Paid"),"Yes","No")</x:f>
        <x:v>Yes</x:v>
      </x:c>
      <x:c r="L41" s="10" t="n">
        <x:f>IF(K41="Yes",G41*H41,0)</x:f>
        <x:v>516</x:v>
      </x:c>
    </x:row>
    <x:row r="42">
      <x:c r="A42" s="8" t="str">
        <x:f>'Raw Data'!A42</x:f>
        <x:v>ORD-1041</x:v>
      </x:c>
      <x:c r="B42" s="9" t="n">
        <x:f>'Raw Data'!B42</x:f>
        <x:v>46163</x:v>
      </x:c>
      <x:c r="C42" s="8" t="str">
        <x:f>PROPER(TRIM('Raw Data'!C42))</x:f>
        <x:v>Northstar Studio</x:v>
      </x:c>
      <x:c r="D42" s="8" t="str">
        <x:f>PROPER(TRIM('Raw Data'!D42))</x:f>
        <x:v>North</x:v>
      </x:c>
      <x:c r="E42" s="8" t="str">
        <x:f>PROPER(TRIM('Raw Data'!E42))</x:f>
        <x:v>Enterprise</x:v>
      </x:c>
      <x:c r="F42" s="8" t="str">
        <x:f>PROPER(TRIM('Raw Data'!F42))</x:f>
        <x:v>Amy Chan</x:v>
      </x:c>
      <x:c r="G42" s="8" t="n">
        <x:f>'Raw Data'!G42</x:f>
        <x:v>2</x:v>
      </x:c>
      <x:c r="H42" s="10" t="n">
        <x:f>'Raw Data'!H42</x:f>
        <x:v>299</x:v>
      </x:c>
      <x:c r="I42" s="8" t="str">
        <x:f>PROPER(TRIM('Raw Data'!I42))</x:f>
        <x:v>Paid</x:v>
      </x:c>
      <x:c r="J42" s="8" t="str">
        <x:f>IF(COUNTIF($A$2:A42,A42)&gt;1,"Duplicate","Unique")</x:f>
        <x:v>Unique</x:v>
      </x:c>
      <x:c r="K42" s="8" t="str">
        <x:f>IF(AND(J42="Unique",I42="Paid"),"Yes","No")</x:f>
        <x:v>Yes</x:v>
      </x:c>
      <x:c r="L42" s="10" t="n">
        <x:f>IF(K42="Yes",G42*H42,0)</x:f>
        <x:v>598</x:v>
      </x:c>
    </x:row>
    <x:row r="43">
      <x:c r="A43" s="8" t="str">
        <x:f>'Raw Data'!A43</x:f>
        <x:v>ORD-1042</x:v>
      </x:c>
      <x:c r="B43" s="9" t="n">
        <x:f>'Raw Data'!B43</x:f>
        <x:v>46197</x:v>
      </x:c>
      <x:c r="C43" s="8" t="str">
        <x:f>PROPER(TRIM('Raw Data'!C43))</x:f>
        <x:v>Nova Works</x:v>
      </x:c>
      <x:c r="D43" s="8" t="str">
        <x:f>PROPER(TRIM('Raw Data'!D43))</x:f>
        <x:v>South</x:v>
      </x:c>
      <x:c r="E43" s="8" t="str">
        <x:f>PROPER(TRIM('Raw Data'!E43))</x:f>
        <x:v>Pro</x:v>
      </x:c>
      <x:c r="F43" s="8" t="str">
        <x:f>PROPER(TRIM('Raw Data'!F43))</x:f>
        <x:v>Ben Li</x:v>
      </x:c>
      <x:c r="G43" s="8" t="n">
        <x:f>'Raw Data'!G43</x:f>
        <x:v>9</x:v>
      </x:c>
      <x:c r="H43" s="10" t="n">
        <x:f>'Raw Data'!H43</x:f>
        <x:v>129</x:v>
      </x:c>
      <x:c r="I43" s="8" t="str">
        <x:f>PROPER(TRIM('Raw Data'!I43))</x:f>
        <x:v>Paid</x:v>
      </x:c>
      <x:c r="J43" s="8" t="str">
        <x:f>IF(COUNTIF($A$2:A43,A43)&gt;1,"Duplicate","Unique")</x:f>
        <x:v>Unique</x:v>
      </x:c>
      <x:c r="K43" s="8" t="str">
        <x:f>IF(AND(J43="Unique",I43="Paid"),"Yes","No")</x:f>
        <x:v>Yes</x:v>
      </x:c>
      <x:c r="L43" s="10" t="n">
        <x:f>IF(K43="Yes",G43*H43,0)</x:f>
        <x:v>1161</x:v>
      </x:c>
    </x:row>
    <x:row r="44">
      <x:c r="A44" s="8" t="str">
        <x:f>'Raw Data'!A44</x:f>
        <x:v>ORD-1043</x:v>
      </x:c>
      <x:c r="B44" s="9" t="n">
        <x:f>'Raw Data'!B44</x:f>
        <x:v>46024</x:v>
      </x:c>
      <x:c r="C44" s="8" t="str">
        <x:f>PROPER(TRIM('Raw Data'!C44))</x:f>
        <x:v>Cedar &amp; Co</x:v>
      </x:c>
      <x:c r="D44" s="8" t="str">
        <x:f>PROPER(TRIM('Raw Data'!D44))</x:f>
        <x:v>East</x:v>
      </x:c>
      <x:c r="E44" s="8" t="str">
        <x:f>PROPER(TRIM('Raw Data'!E44))</x:f>
        <x:v>Starter</x:v>
      </x:c>
      <x:c r="F44" s="8" t="str">
        <x:f>PROPER(TRIM('Raw Data'!F44))</x:f>
        <x:v>Cara Wong</x:v>
      </x:c>
      <x:c r="G44" s="8" t="n">
        <x:f>'Raw Data'!G44</x:f>
        <x:v>7</x:v>
      </x:c>
      <x:c r="H44" s="10" t="n">
        <x:f>'Raw Data'!H44</x:f>
        <x:v>49</x:v>
      </x:c>
      <x:c r="I44" s="8" t="str">
        <x:f>PROPER(TRIM('Raw Data'!I44))</x:f>
        <x:v>Pending</x:v>
      </x:c>
      <x:c r="J44" s="8" t="str">
        <x:f>IF(COUNTIF($A$2:A44,A44)&gt;1,"Duplicate","Unique")</x:f>
        <x:v>Unique</x:v>
      </x:c>
      <x:c r="K44" s="8" t="str">
        <x:f>IF(AND(J44="Unique",I44="Paid"),"Yes","No")</x:f>
        <x:v>No</x:v>
      </x:c>
      <x:c r="L44" s="10" t="n">
        <x:f>IF(K44="Yes",G44*H44,0)</x:f>
        <x:v>0</x:v>
      </x:c>
    </x:row>
    <x:row r="45">
      <x:c r="A45" s="8" t="str">
        <x:f>'Raw Data'!A45</x:f>
        <x:v>ORD-1044</x:v>
      </x:c>
      <x:c r="B45" s="9" t="n">
        <x:f>'Raw Data'!B45</x:f>
        <x:v>46058</x:v>
      </x:c>
      <x:c r="C45" s="8" t="str">
        <x:f>PROPER(TRIM('Raw Data'!C45))</x:f>
        <x:v>Clearview Media</x:v>
      </x:c>
      <x:c r="D45" s="8" t="str">
        <x:f>PROPER(TRIM('Raw Data'!D45))</x:f>
        <x:v>West</x:v>
      </x:c>
      <x:c r="E45" s="8" t="str">
        <x:f>PROPER(TRIM('Raw Data'!E45))</x:f>
        <x:v>Enterprise</x:v>
      </x:c>
      <x:c r="F45" s="8" t="str">
        <x:f>PROPER(TRIM('Raw Data'!F45))</x:f>
        <x:v>Daniel Yu</x:v>
      </x:c>
      <x:c r="G45" s="8" t="n">
        <x:f>'Raw Data'!G45</x:f>
        <x:v>5</x:v>
      </x:c>
      <x:c r="H45" s="10" t="n">
        <x:f>'Raw Data'!H45</x:f>
        <x:v>299</x:v>
      </x:c>
      <x:c r="I45" s="8" t="str">
        <x:f>PROPER(TRIM('Raw Data'!I45))</x:f>
        <x:v>Paid</x:v>
      </x:c>
      <x:c r="J45" s="8" t="str">
        <x:f>IF(COUNTIF($A$2:A45,A45)&gt;1,"Duplicate","Unique")</x:f>
        <x:v>Unique</x:v>
      </x:c>
      <x:c r="K45" s="8" t="str">
        <x:f>IF(AND(J45="Unique",I45="Paid"),"Yes","No")</x:f>
        <x:v>Yes</x:v>
      </x:c>
      <x:c r="L45" s="10" t="n">
        <x:f>IF(K45="Yes",G45*H45,0)</x:f>
        <x:v>1495</x:v>
      </x:c>
    </x:row>
    <x:row r="46">
      <x:c r="A46" s="8" t="str">
        <x:f>'Raw Data'!A46</x:f>
        <x:v>ORD-1045</x:v>
      </x:c>
      <x:c r="B46" s="9" t="n">
        <x:f>'Raw Data'!B46</x:f>
        <x:v>46089</x:v>
      </x:c>
      <x:c r="C46" s="8" t="str">
        <x:f>PROPER(TRIM('Raw Data'!C46))</x:f>
        <x:v>Harbor &amp; Pine</x:v>
      </x:c>
      <x:c r="D46" s="8" t="str">
        <x:f>PROPER(TRIM('Raw Data'!D46))</x:f>
        <x:v>North</x:v>
      </x:c>
      <x:c r="E46" s="8" t="str">
        <x:f>PROPER(TRIM('Raw Data'!E46))</x:f>
        <x:v>Starter</x:v>
      </x:c>
      <x:c r="F46" s="8" t="str">
        <x:f>PROPER(TRIM('Raw Data'!F46))</x:f>
        <x:v>Amy Chan</x:v>
      </x:c>
      <x:c r="G46" s="8" t="n">
        <x:f>'Raw Data'!G46</x:f>
        <x:v>3</x:v>
      </x:c>
      <x:c r="H46" s="10" t="n">
        <x:f>'Raw Data'!H46</x:f>
        <x:v>49</x:v>
      </x:c>
      <x:c r="I46" s="8" t="str">
        <x:f>PROPER(TRIM('Raw Data'!I46))</x:f>
        <x:v>Refund</x:v>
      </x:c>
      <x:c r="J46" s="8" t="str">
        <x:f>IF(COUNTIF($A$2:A46,A46)&gt;1,"Duplicate","Unique")</x:f>
        <x:v>Unique</x:v>
      </x:c>
      <x:c r="K46" s="8" t="str">
        <x:f>IF(AND(J46="Unique",I46="Paid"),"Yes","No")</x:f>
        <x:v>No</x:v>
      </x:c>
      <x:c r="L46" s="10" t="n">
        <x:f>IF(K46="Yes",G46*H46,0)</x:f>
        <x:v>0</x:v>
      </x:c>
    </x:row>
    <x:row r="47">
      <x:c r="A47" s="8" t="str">
        <x:f>'Raw Data'!A47</x:f>
        <x:v>ORD-1046</x:v>
      </x:c>
      <x:c r="B47" s="9" t="n">
        <x:f>'Raw Data'!B47</x:f>
        <x:v>46123</x:v>
      </x:c>
      <x:c r="C47" s="8" t="str">
        <x:f>PROPER(TRIM('Raw Data'!C47))</x:f>
        <x:v>Redwood Labs</x:v>
      </x:c>
      <x:c r="D47" s="8" t="str">
        <x:f>PROPER(TRIM('Raw Data'!D47))</x:f>
        <x:v>South</x:v>
      </x:c>
      <x:c r="E47" s="8" t="str">
        <x:f>PROPER(TRIM('Raw Data'!E47))</x:f>
        <x:v>Pro</x:v>
      </x:c>
      <x:c r="F47" s="8" t="str">
        <x:f>PROPER(TRIM('Raw Data'!F47))</x:f>
        <x:v>Ben Li</x:v>
      </x:c>
      <x:c r="G47" s="8" t="n">
        <x:f>'Raw Data'!G47</x:f>
        <x:v>1</x:v>
      </x:c>
      <x:c r="H47" s="10" t="n">
        <x:f>'Raw Data'!H47</x:f>
        <x:v>129</x:v>
      </x:c>
      <x:c r="I47" s="8" t="str">
        <x:f>PROPER(TRIM('Raw Data'!I47))</x:f>
        <x:v>Paid</x:v>
      </x:c>
      <x:c r="J47" s="8" t="str">
        <x:f>IF(COUNTIF($A$2:A47,A47)&gt;1,"Duplicate","Unique")</x:f>
        <x:v>Unique</x:v>
      </x:c>
      <x:c r="K47" s="8" t="str">
        <x:f>IF(AND(J47="Unique",I47="Paid"),"Yes","No")</x:f>
        <x:v>Yes</x:v>
      </x:c>
      <x:c r="L47" s="10" t="n">
        <x:f>IF(K47="Yes",G47*H47,0)</x:f>
        <x:v>129</x:v>
      </x:c>
    </x:row>
    <x:row r="48">
      <x:c r="A48" s="8" t="str">
        <x:f>'Raw Data'!A48</x:f>
        <x:v>ORD-1047</x:v>
      </x:c>
      <x:c r="B48" s="9" t="n">
        <x:f>'Raw Data'!B48</x:f>
        <x:v>46156</x:v>
      </x:c>
      <x:c r="C48" s="8" t="str">
        <x:f>PROPER(TRIM('Raw Data'!C48))</x:f>
        <x:v>Orbit Design</x:v>
      </x:c>
      <x:c r="D48" s="8" t="str">
        <x:f>PROPER(TRIM('Raw Data'!D48))</x:f>
        <x:v>East</x:v>
      </x:c>
      <x:c r="E48" s="8" t="str">
        <x:f>PROPER(TRIM('Raw Data'!E48))</x:f>
        <x:v>Enterprise</x:v>
      </x:c>
      <x:c r="F48" s="8" t="str">
        <x:f>PROPER(TRIM('Raw Data'!F48))</x:f>
        <x:v>Cara Wong</x:v>
      </x:c>
      <x:c r="G48" s="8" t="n">
        <x:f>'Raw Data'!G48</x:f>
        <x:v>8</x:v>
      </x:c>
      <x:c r="H48" s="10" t="n">
        <x:f>'Raw Data'!H48</x:f>
        <x:v>299</x:v>
      </x:c>
      <x:c r="I48" s="8" t="str">
        <x:f>PROPER(TRIM('Raw Data'!I48))</x:f>
        <x:v>Paid</x:v>
      </x:c>
      <x:c r="J48" s="8" t="str">
        <x:f>IF(COUNTIF($A$2:A48,A48)&gt;1,"Duplicate","Unique")</x:f>
        <x:v>Unique</x:v>
      </x:c>
      <x:c r="K48" s="8" t="str">
        <x:f>IF(AND(J48="Unique",I48="Paid"),"Yes","No")</x:f>
        <x:v>Yes</x:v>
      </x:c>
      <x:c r="L48" s="10" t="n">
        <x:f>IF(K48="Yes",G48*H48,0)</x:f>
        <x:v>2392</x:v>
      </x:c>
    </x:row>
    <x:row r="49">
      <x:c r="A49" s="8" t="str">
        <x:f>'Raw Data'!A49</x:f>
        <x:v>ORD-1048</x:v>
      </x:c>
      <x:c r="B49" s="9" t="n">
        <x:f>'Raw Data'!B49</x:f>
        <x:v>46190</x:v>
      </x:c>
      <x:c r="C49" s="8" t="str">
        <x:f>PROPER(TRIM('Raw Data'!C49))</x:f>
        <x:v>Blue Finch Co</x:v>
      </x:c>
      <x:c r="D49" s="8" t="str">
        <x:f>PROPER(TRIM('Raw Data'!D49))</x:f>
        <x:v>West</x:v>
      </x:c>
      <x:c r="E49" s="8" t="str">
        <x:f>PROPER(TRIM('Raw Data'!E49))</x:f>
        <x:v>Pro</x:v>
      </x:c>
      <x:c r="F49" s="8" t="str">
        <x:f>PROPER(TRIM('Raw Data'!F49))</x:f>
        <x:v>Daniel Yu</x:v>
      </x:c>
      <x:c r="G49" s="8" t="n">
        <x:f>'Raw Data'!G49</x:f>
        <x:v>6</x:v>
      </x:c>
      <x:c r="H49" s="10" t="n">
        <x:f>'Raw Data'!H49</x:f>
        <x:v>129</x:v>
      </x:c>
      <x:c r="I49" s="8" t="str">
        <x:f>PROPER(TRIM('Raw Data'!I49))</x:f>
        <x:v>Paid</x:v>
      </x:c>
      <x:c r="J49" s="8" t="str">
        <x:f>IF(COUNTIF($A$2:A49,A49)&gt;1,"Duplicate","Unique")</x:f>
        <x:v>Unique</x:v>
      </x:c>
      <x:c r="K49" s="8" t="str">
        <x:f>IF(AND(J49="Unique",I49="Paid"),"Yes","No")</x:f>
        <x:v>Yes</x:v>
      </x:c>
      <x:c r="L49" s="10" t="n">
        <x:f>IF(K49="Yes",G49*H49,0)</x:f>
        <x:v>774</x:v>
      </x:c>
    </x:row>
    <x:row r="50">
      <x:c r="A50" s="8" t="str">
        <x:f>'Raw Data'!A50</x:f>
        <x:v>ORD-1032</x:v>
      </x:c>
      <x:c r="B50" s="9" t="n">
        <x:f>'Raw Data'!B50</x:f>
        <x:v>46042</x:v>
      </x:c>
      <x:c r="C50" s="8" t="str">
        <x:f>PROPER(TRIM('Raw Data'!C50))</x:f>
        <x:v>Brightlane</x:v>
      </x:c>
      <x:c r="D50" s="8" t="str">
        <x:f>PROPER(TRIM('Raw Data'!D50))</x:f>
        <x:v>North</x:v>
      </x:c>
      <x:c r="E50" s="8" t="str">
        <x:f>PROPER(TRIM('Raw Data'!E50))</x:f>
        <x:v>Starter</x:v>
      </x:c>
      <x:c r="F50" s="8" t="str">
        <x:f>PROPER(TRIM('Raw Data'!F50))</x:f>
        <x:v>Amy Chan</x:v>
      </x:c>
      <x:c r="G50" s="8" t="n">
        <x:f>'Raw Data'!G50</x:f>
        <x:v>4</x:v>
      </x:c>
      <x:c r="H50" s="10" t="n">
        <x:f>'Raw Data'!H50</x:f>
        <x:v>49</x:v>
      </x:c>
      <x:c r="I50" s="8" t="str">
        <x:f>PROPER(TRIM('Raw Data'!I50))</x:f>
        <x:v>Paid</x:v>
      </x:c>
      <x:c r="J50" s="8" t="str">
        <x:f>IF(COUNTIF($A$2:A50,A50)&gt;1,"Duplicate","Unique")</x:f>
        <x:v>Duplicate</x:v>
      </x:c>
      <x:c r="K50" s="8" t="str">
        <x:f>IF(AND(J50="Unique",I50="Paid"),"Yes","No")</x:f>
        <x:v>No</x:v>
      </x:c>
      <x:c r="L50" s="10" t="n">
        <x:f>IF(K50="Yes",G50*H50,0)</x:f>
        <x:v>0</x:v>
      </x:c>
    </x:row>
    <x:row r="51">
      <x:c r="A51" s="8" t="str">
        <x:f>'Raw Data'!A51</x:f>
        <x:v>ORD-1050</x:v>
      </x:c>
      <x:c r="B51" s="9" t="n">
        <x:f>'Raw Data'!B51</x:f>
        <x:v>46076</x:v>
      </x:c>
      <x:c r="C51" s="8" t="str">
        <x:f>PROPER(TRIM('Raw Data'!C51))</x:f>
        <x:v>Summit Goods</x:v>
      </x:c>
      <x:c r="D51" s="8" t="str">
        <x:f>PROPER(TRIM('Raw Data'!D51))</x:f>
        <x:v>South</x:v>
      </x:c>
      <x:c r="E51" s="8" t="str">
        <x:f>PROPER(TRIM('Raw Data'!E51))</x:f>
        <x:v>Enterprise</x:v>
      </x:c>
      <x:c r="F51" s="8" t="str">
        <x:f>PROPER(TRIM('Raw Data'!F51))</x:f>
        <x:v>Ben Li</x:v>
      </x:c>
      <x:c r="G51" s="8" t="n">
        <x:f>'Raw Data'!G51</x:f>
        <x:v>2</x:v>
      </x:c>
      <x:c r="H51" s="10" t="n">
        <x:f>'Raw Data'!H51</x:f>
        <x:v>299</x:v>
      </x:c>
      <x:c r="I51" s="8" t="str">
        <x:f>PROPER(TRIM('Raw Data'!I51))</x:f>
        <x:v>Pending</x:v>
      </x:c>
      <x:c r="J51" s="8" t="str">
        <x:f>IF(COUNTIF($A$2:A51,A51)&gt;1,"Duplicate","Unique")</x:f>
        <x:v>Unique</x:v>
      </x:c>
      <x:c r="K51" s="8" t="str">
        <x:f>IF(AND(J51="Unique",I51="Paid"),"Yes","No")</x:f>
        <x:v>No</x:v>
      </x:c>
      <x:c r="L51" s="10" t="n">
        <x:f>IF(K51="Yes",G51*H51,0)</x:f>
        <x:v>0</x:v>
      </x:c>
    </x:row>
    <x:row r="52">
      <x:c r="A52" s="8" t="str">
        <x:f>'Raw Data'!A52</x:f>
        <x:v>ORD-1051</x:v>
      </x:c>
      <x:c r="B52" s="9" t="n">
        <x:f>'Raw Data'!B52</x:f>
        <x:v>46082</x:v>
      </x:c>
      <x:c r="C52" s="8" t="str">
        <x:f>PROPER(TRIM('Raw Data'!C52))</x:f>
        <x:v>Northstar Studio</x:v>
      </x:c>
      <x:c r="D52" s="8" t="str">
        <x:f>PROPER(TRIM('Raw Data'!D52))</x:f>
        <x:v>East</x:v>
      </x:c>
      <x:c r="E52" s="8" t="str">
        <x:f>PROPER(TRIM('Raw Data'!E52))</x:f>
        <x:v>Starter</x:v>
      </x:c>
      <x:c r="F52" s="8" t="str">
        <x:f>PROPER(TRIM('Raw Data'!F52))</x:f>
        <x:v>Cara Wong</x:v>
      </x:c>
      <x:c r="G52" s="8" t="n">
        <x:f>'Raw Data'!G52</x:f>
        <x:v>9</x:v>
      </x:c>
      <x:c r="H52" s="10" t="n">
        <x:f>'Raw Data'!H52</x:f>
        <x:v>49</x:v>
      </x:c>
      <x:c r="I52" s="8" t="str">
        <x:f>PROPER(TRIM('Raw Data'!I52))</x:f>
        <x:v>Paid</x:v>
      </x:c>
      <x:c r="J52" s="8" t="str">
        <x:f>IF(COUNTIF($A$2:A52,A52)&gt;1,"Duplicate","Unique")</x:f>
        <x:v>Unique</x:v>
      </x:c>
      <x:c r="K52" s="8" t="str">
        <x:f>IF(AND(J52="Unique",I52="Paid"),"Yes","No")</x:f>
        <x:v>Yes</x:v>
      </x:c>
      <x:c r="L52" s="10" t="n">
        <x:f>IF(K52="Yes",G52*H52,0)</x:f>
        <x:v>441</x:v>
      </x:c>
    </x:row>
    <x:row r="53">
      <x:c r="A53" s="8" t="str">
        <x:f>'Raw Data'!A53</x:f>
        <x:v>ORD-1052</x:v>
      </x:c>
      <x:c r="B53" s="9" t="n">
        <x:f>'Raw Data'!B53</x:f>
        <x:v>46116</x:v>
      </x:c>
      <x:c r="C53" s="8" t="str">
        <x:f>PROPER(TRIM('Raw Data'!C53))</x:f>
        <x:v>Nova Works</x:v>
      </x:c>
      <x:c r="D53" s="8" t="str">
        <x:f>PROPER(TRIM('Raw Data'!D53))</x:f>
        <x:v>West</x:v>
      </x:c>
      <x:c r="E53" s="8" t="str">
        <x:f>PROPER(TRIM('Raw Data'!E53))</x:f>
        <x:v>Pro</x:v>
      </x:c>
      <x:c r="F53" s="8" t="str">
        <x:f>PROPER(TRIM('Raw Data'!F53))</x:f>
        <x:v>Daniel Yu</x:v>
      </x:c>
      <x:c r="G53" s="8" t="n">
        <x:f>'Raw Data'!G53</x:f>
        <x:v>7</x:v>
      </x:c>
      <x:c r="H53" s="10" t="n">
        <x:f>'Raw Data'!H53</x:f>
        <x:v>129</x:v>
      </x:c>
      <x:c r="I53" s="8" t="str">
        <x:f>PROPER(TRIM('Raw Data'!I53))</x:f>
        <x:v>Paid</x:v>
      </x:c>
      <x:c r="J53" s="8" t="str">
        <x:f>IF(COUNTIF($A$2:A53,A53)&gt;1,"Duplicate","Unique")</x:f>
        <x:v>Unique</x:v>
      </x:c>
      <x:c r="K53" s="8" t="str">
        <x:f>IF(AND(J53="Unique",I53="Paid"),"Yes","No")</x:f>
        <x:v>Yes</x:v>
      </x:c>
      <x:c r="L53" s="10" t="n">
        <x:f>IF(K53="Yes",G53*H53,0)</x:f>
        <x:v>903</x:v>
      </x:c>
    </x:row>
    <x:row r="54">
      <x:c r="A54" s="8" t="str">
        <x:f>'Raw Data'!A54</x:f>
        <x:v>ORD-1053</x:v>
      </x:c>
      <x:c r="B54" s="9" t="n">
        <x:f>'Raw Data'!B54</x:f>
        <x:v>46149</x:v>
      </x:c>
      <x:c r="C54" s="8" t="str">
        <x:f>PROPER(TRIM('Raw Data'!C54))</x:f>
        <x:v>Cedar &amp; Co</x:v>
      </x:c>
      <x:c r="D54" s="8" t="str">
        <x:f>PROPER(TRIM('Raw Data'!D54))</x:f>
        <x:v>North</x:v>
      </x:c>
      <x:c r="E54" s="8" t="str">
        <x:f>PROPER(TRIM('Raw Data'!E54))</x:f>
        <x:v>Enterprise</x:v>
      </x:c>
      <x:c r="F54" s="8" t="str">
        <x:f>PROPER(TRIM('Raw Data'!F54))</x:f>
        <x:v>Amy Chan</x:v>
      </x:c>
      <x:c r="G54" s="8" t="n">
        <x:f>'Raw Data'!G54</x:f>
        <x:v>5</x:v>
      </x:c>
      <x:c r="H54" s="10" t="n">
        <x:f>'Raw Data'!H54</x:f>
        <x:v>299</x:v>
      </x:c>
      <x:c r="I54" s="8" t="str">
        <x:f>PROPER(TRIM('Raw Data'!I54))</x:f>
        <x:v>Paid</x:v>
      </x:c>
      <x:c r="J54" s="8" t="str">
        <x:f>IF(COUNTIF($A$2:A54,A54)&gt;1,"Duplicate","Unique")</x:f>
        <x:v>Unique</x:v>
      </x:c>
      <x:c r="K54" s="8" t="str">
        <x:f>IF(AND(J54="Unique",I54="Paid"),"Yes","No")</x:f>
        <x:v>Yes</x:v>
      </x:c>
      <x:c r="L54" s="10" t="n">
        <x:f>IF(K54="Yes",G54*H54,0)</x:f>
        <x:v>1495</x:v>
      </x:c>
    </x:row>
    <x:row r="55">
      <x:c r="A55" s="8" t="str">
        <x:f>'Raw Data'!A55</x:f>
        <x:v>ORD-1054</x:v>
      </x:c>
      <x:c r="B55" s="9" t="n">
        <x:f>'Raw Data'!B55</x:f>
        <x:v>46183</x:v>
      </x:c>
      <x:c r="C55" s="8" t="str">
        <x:f>PROPER(TRIM('Raw Data'!C55))</x:f>
        <x:v>Clearview Media</x:v>
      </x:c>
      <x:c r="D55" s="8" t="str">
        <x:f>PROPER(TRIM('Raw Data'!D55))</x:f>
        <x:v>South</x:v>
      </x:c>
      <x:c r="E55" s="8" t="str">
        <x:f>PROPER(TRIM('Raw Data'!E55))</x:f>
        <x:v>Pro</x:v>
      </x:c>
      <x:c r="F55" s="8" t="str">
        <x:f>PROPER(TRIM('Raw Data'!F55))</x:f>
        <x:v>Ben Li</x:v>
      </x:c>
      <x:c r="G55" s="8" t="n">
        <x:f>'Raw Data'!G55</x:f>
        <x:v>3</x:v>
      </x:c>
      <x:c r="H55" s="10" t="n">
        <x:f>'Raw Data'!H55</x:f>
        <x:v>129</x:v>
      </x:c>
      <x:c r="I55" s="8" t="str">
        <x:f>PROPER(TRIM('Raw Data'!I55))</x:f>
        <x:v>Paid</x:v>
      </x:c>
      <x:c r="J55" s="8" t="str">
        <x:f>IF(COUNTIF($A$2:A55,A55)&gt;1,"Duplicate","Unique")</x:f>
        <x:v>Unique</x:v>
      </x:c>
      <x:c r="K55" s="8" t="str">
        <x:f>IF(AND(J55="Unique",I55="Paid"),"Yes","No")</x:f>
        <x:v>Yes</x:v>
      </x:c>
      <x:c r="L55" s="10" t="n">
        <x:f>IF(K55="Yes",G55*H55,0)</x:f>
        <x:v>387</x:v>
      </x:c>
    </x:row>
    <x:row r="56">
      <x:c r="A56" s="8" t="str">
        <x:f>'Raw Data'!A56</x:f>
        <x:v>ORD-1055</x:v>
      </x:c>
      <x:c r="B56" s="9" t="n">
        <x:f>'Raw Data'!B56</x:f>
        <x:v>46035</x:v>
      </x:c>
      <x:c r="C56" s="8" t="str">
        <x:f>PROPER(TRIM('Raw Data'!C56))</x:f>
        <x:v>Harbor &amp; Pine</x:v>
      </x:c>
      <x:c r="D56" s="8" t="str">
        <x:f>PROPER(TRIM('Raw Data'!D56))</x:f>
        <x:v>East</x:v>
      </x:c>
      <x:c r="E56" s="8" t="str">
        <x:f>PROPER(TRIM('Raw Data'!E56))</x:f>
        <x:v>Starter</x:v>
      </x:c>
      <x:c r="F56" s="8" t="str">
        <x:f>PROPER(TRIM('Raw Data'!F56))</x:f>
        <x:v>Cara Wong</x:v>
      </x:c>
      <x:c r="G56" s="8" t="n">
        <x:f>'Raw Data'!G56</x:f>
        <x:v>1</x:v>
      </x:c>
      <x:c r="H56" s="10" t="n">
        <x:f>'Raw Data'!H56</x:f>
        <x:v>49</x:v>
      </x:c>
      <x:c r="I56" s="8" t="str">
        <x:f>PROPER(TRIM('Raw Data'!I56))</x:f>
        <x:v>Paid</x:v>
      </x:c>
      <x:c r="J56" s="8" t="str">
        <x:f>IF(COUNTIF($A$2:A56,A56)&gt;1,"Duplicate","Unique")</x:f>
        <x:v>Unique</x:v>
      </x:c>
      <x:c r="K56" s="8" t="str">
        <x:f>IF(AND(J56="Unique",I56="Paid"),"Yes","No")</x:f>
        <x:v>Yes</x:v>
      </x:c>
      <x:c r="L56" s="10" t="n">
        <x:f>IF(K56="Yes",G56*H56,0)</x:f>
        <x:v>49</x:v>
      </x:c>
    </x:row>
    <x:row r="57">
      <x:c r="A57" s="8" t="str">
        <x:f>'Raw Data'!A57</x:f>
        <x:v>ORD-1056</x:v>
      </x:c>
      <x:c r="B57" s="9" t="n">
        <x:f>'Raw Data'!B57</x:f>
        <x:v>46069</x:v>
      </x:c>
      <x:c r="C57" s="8" t="str">
        <x:f>PROPER(TRIM('Raw Data'!C57))</x:f>
        <x:v>Redwood Labs</x:v>
      </x:c>
      <x:c r="D57" s="8" t="str">
        <x:f>PROPER(TRIM('Raw Data'!D57))</x:f>
        <x:v>West</x:v>
      </x:c>
      <x:c r="E57" s="8" t="str">
        <x:f>PROPER(TRIM('Raw Data'!E57))</x:f>
        <x:v>Enterprise</x:v>
      </x:c>
      <x:c r="F57" s="8" t="str">
        <x:f>PROPER(TRIM('Raw Data'!F57))</x:f>
        <x:v>Daniel Yu</x:v>
      </x:c>
      <x:c r="G57" s="8" t="n">
        <x:f>'Raw Data'!G57</x:f>
        <x:v>8</x:v>
      </x:c>
      <x:c r="H57" s="10" t="n">
        <x:f>'Raw Data'!H57</x:f>
        <x:v>299</x:v>
      </x:c>
      <x:c r="I57" s="8" t="str">
        <x:f>PROPER(TRIM('Raw Data'!I57))</x:f>
        <x:v>Refund</x:v>
      </x:c>
      <x:c r="J57" s="8" t="str">
        <x:f>IF(COUNTIF($A$2:A57,A57)&gt;1,"Duplicate","Unique")</x:f>
        <x:v>Unique</x:v>
      </x:c>
      <x:c r="K57" s="8" t="str">
        <x:f>IF(AND(J57="Unique",I57="Paid"),"Yes","No")</x:f>
        <x:v>No</x:v>
      </x:c>
      <x:c r="L57" s="10" t="n">
        <x:f>IF(K57="Yes",G57*H57,0)</x:f>
        <x:v>0</x:v>
      </x:c>
    </x:row>
    <x:row r="58">
      <x:c r="A58" s="8" t="str">
        <x:f>'Raw Data'!A58</x:f>
        <x:v>ORD-1057</x:v>
      </x:c>
      <x:c r="B58" s="9" t="n">
        <x:f>'Raw Data'!B58</x:f>
        <x:v>46100</x:v>
      </x:c>
      <x:c r="C58" s="8" t="str">
        <x:f>PROPER(TRIM('Raw Data'!C58))</x:f>
        <x:v>Orbit Design</x:v>
      </x:c>
      <x:c r="D58" s="8" t="str">
        <x:f>PROPER(TRIM('Raw Data'!D58))</x:f>
        <x:v>North</x:v>
      </x:c>
      <x:c r="E58" s="8" t="str">
        <x:f>PROPER(TRIM('Raw Data'!E58))</x:f>
        <x:v>Starter</x:v>
      </x:c>
      <x:c r="F58" s="8" t="str">
        <x:f>PROPER(TRIM('Raw Data'!F58))</x:f>
        <x:v>Amy Chan</x:v>
      </x:c>
      <x:c r="G58" s="8" t="n">
        <x:f>'Raw Data'!G58</x:f>
        <x:v>6</x:v>
      </x:c>
      <x:c r="H58" s="10" t="n">
        <x:f>'Raw Data'!H58</x:f>
        <x:v>49</x:v>
      </x:c>
      <x:c r="I58" s="8" t="str">
        <x:f>PROPER(TRIM('Raw Data'!I58))</x:f>
        <x:v>Pending</x:v>
      </x:c>
      <x:c r="J58" s="8" t="str">
        <x:f>IF(COUNTIF($A$2:A58,A58)&gt;1,"Duplicate","Unique")</x:f>
        <x:v>Unique</x:v>
      </x:c>
      <x:c r="K58" s="8" t="str">
        <x:f>IF(AND(J58="Unique",I58="Paid"),"Yes","No")</x:f>
        <x:v>No</x:v>
      </x:c>
      <x:c r="L58" s="10" t="n">
        <x:f>IF(K58="Yes",G58*H58,0)</x:f>
        <x:v>0</x:v>
      </x:c>
    </x:row>
    <x:row r="59">
      <x:c r="A59" s="8" t="str">
        <x:f>'Raw Data'!A59</x:f>
        <x:v>ORD-1058</x:v>
      </x:c>
      <x:c r="B59" s="9" t="n">
        <x:f>'Raw Data'!B59</x:f>
        <x:v>46134</x:v>
      </x:c>
      <x:c r="C59" s="8" t="str">
        <x:f>PROPER(TRIM('Raw Data'!C59))</x:f>
        <x:v>Blue Finch Co</x:v>
      </x:c>
      <x:c r="D59" s="8" t="str">
        <x:f>PROPER(TRIM('Raw Data'!D59))</x:f>
        <x:v>South</x:v>
      </x:c>
      <x:c r="E59" s="8" t="str">
        <x:f>PROPER(TRIM('Raw Data'!E59))</x:f>
        <x:v>Pro</x:v>
      </x:c>
      <x:c r="F59" s="8" t="str">
        <x:f>PROPER(TRIM('Raw Data'!F59))</x:f>
        <x:v>Ben Li</x:v>
      </x:c>
      <x:c r="G59" s="8" t="n">
        <x:f>'Raw Data'!G59</x:f>
        <x:v>4</x:v>
      </x:c>
      <x:c r="H59" s="10" t="n">
        <x:f>'Raw Data'!H59</x:f>
        <x:v>129</x:v>
      </x:c>
      <x:c r="I59" s="8" t="str">
        <x:f>PROPER(TRIM('Raw Data'!I59))</x:f>
        <x:v>Paid</x:v>
      </x:c>
      <x:c r="J59" s="8" t="str">
        <x:f>IF(COUNTIF($A$2:A59,A59)&gt;1,"Duplicate","Unique")</x:f>
        <x:v>Unique</x:v>
      </x:c>
      <x:c r="K59" s="8" t="str">
        <x:f>IF(AND(J59="Unique",I59="Paid"),"Yes","No")</x:f>
        <x:v>Yes</x:v>
      </x:c>
      <x:c r="L59" s="10" t="n">
        <x:f>IF(K59="Yes",G59*H59,0)</x:f>
        <x:v>516</x:v>
      </x:c>
    </x:row>
    <x:row r="60">
      <x:c r="A60" s="8" t="str">
        <x:f>'Raw Data'!A60</x:f>
        <x:v>ORD-1059</x:v>
      </x:c>
      <x:c r="B60" s="9" t="n">
        <x:f>'Raw Data'!B60</x:f>
        <x:v>46167</x:v>
      </x:c>
      <x:c r="C60" s="8" t="str">
        <x:f>PROPER(TRIM('Raw Data'!C60))</x:f>
        <x:v>Brightlane</x:v>
      </x:c>
      <x:c r="D60" s="8" t="str">
        <x:f>PROPER(TRIM('Raw Data'!D60))</x:f>
        <x:v>East</x:v>
      </x:c>
      <x:c r="E60" s="8" t="str">
        <x:f>PROPER(TRIM('Raw Data'!E60))</x:f>
        <x:v>Enterprise</x:v>
      </x:c>
      <x:c r="F60" s="8" t="str">
        <x:f>PROPER(TRIM('Raw Data'!F60))</x:f>
        <x:v>Cara Wong</x:v>
      </x:c>
      <x:c r="G60" s="8" t="n">
        <x:f>'Raw Data'!G60</x:f>
        <x:v>2</x:v>
      </x:c>
      <x:c r="H60" s="10" t="n">
        <x:f>'Raw Data'!H60</x:f>
        <x:v>299</x:v>
      </x:c>
      <x:c r="I60" s="8" t="str">
        <x:f>PROPER(TRIM('Raw Data'!I60))</x:f>
        <x:v>Paid</x:v>
      </x:c>
      <x:c r="J60" s="8" t="str">
        <x:f>IF(COUNTIF($A$2:A60,A60)&gt;1,"Duplicate","Unique")</x:f>
        <x:v>Unique</x:v>
      </x:c>
      <x:c r="K60" s="8" t="str">
        <x:f>IF(AND(J60="Unique",I60="Paid"),"Yes","No")</x:f>
        <x:v>Yes</x:v>
      </x:c>
      <x:c r="L60" s="10" t="n">
        <x:f>IF(K60="Yes",G60*H60,0)</x:f>
        <x:v>598</x:v>
      </x:c>
    </x:row>
    <x:row r="61">
      <x:c r="A61" s="8" t="str">
        <x:f>'Raw Data'!A61</x:f>
        <x:v>ORD-1060</x:v>
      </x:c>
      <x:c r="B61" s="9" t="n">
        <x:f>'Raw Data'!B61</x:f>
        <x:v>46176</x:v>
      </x:c>
      <x:c r="C61" s="8" t="str">
        <x:f>PROPER(TRIM('Raw Data'!C61))</x:f>
        <x:v>Summit Goods</x:v>
      </x:c>
      <x:c r="D61" s="8" t="str">
        <x:f>PROPER(TRIM('Raw Data'!D61))</x:f>
        <x:v>West</x:v>
      </x:c>
      <x:c r="E61" s="8" t="str">
        <x:f>PROPER(TRIM('Raw Data'!E61))</x:f>
        <x:v>Pro</x:v>
      </x:c>
      <x:c r="F61" s="8" t="str">
        <x:f>PROPER(TRIM('Raw Data'!F61))</x:f>
        <x:v>Daniel Yu</x:v>
      </x:c>
      <x:c r="G61" s="8" t="n">
        <x:f>'Raw Data'!G61</x:f>
        <x:v>9</x:v>
      </x:c>
      <x:c r="H61" s="10" t="n">
        <x:f>'Raw Data'!H61</x:f>
        <x:v>129</x:v>
      </x:c>
      <x:c r="I61" s="8" t="str">
        <x:f>PROPER(TRIM('Raw Data'!I61))</x:f>
        <x:v>Paid</x:v>
      </x:c>
      <x:c r="J61" s="8" t="str">
        <x:f>IF(COUNTIF($A$2:A61,A61)&gt;1,"Duplicate","Unique")</x:f>
        <x:v>Unique</x:v>
      </x:c>
      <x:c r="K61" s="8" t="str">
        <x:f>IF(AND(J61="Unique",I61="Paid"),"Yes","No")</x:f>
        <x:v>Yes</x:v>
      </x:c>
      <x:c r="L61" s="10" t="n">
        <x:f>IF(K61="Yes",G61*H61,0)</x:f>
        <x:v>1161</x:v>
      </x:c>
    </x:row>
    <x:row r="62">
      <x:c r="A62" s="8" t="str">
        <x:f>'Raw Data'!A62</x:f>
        <x:v>ORD-1061</x:v>
      </x:c>
      <x:c r="B62" s="9" t="n">
        <x:f>'Raw Data'!B62</x:f>
        <x:v>46028</x:v>
      </x:c>
      <x:c r="C62" s="8" t="str">
        <x:f>PROPER(TRIM('Raw Data'!C62))</x:f>
        <x:v>Northstar Studio</x:v>
      </x:c>
      <x:c r="D62" s="8" t="str">
        <x:f>PROPER(TRIM('Raw Data'!D62))</x:f>
        <x:v>North</x:v>
      </x:c>
      <x:c r="E62" s="8" t="str">
        <x:f>PROPER(TRIM('Raw Data'!E62))</x:f>
        <x:v>Starter</x:v>
      </x:c>
      <x:c r="F62" s="8" t="str">
        <x:f>PROPER(TRIM('Raw Data'!F62))</x:f>
        <x:v>Amy Chan</x:v>
      </x:c>
      <x:c r="G62" s="8" t="n">
        <x:f>'Raw Data'!G62</x:f>
        <x:v>7</x:v>
      </x:c>
      <x:c r="H62" s="10" t="n">
        <x:f>'Raw Data'!H62</x:f>
        <x:v>49</x:v>
      </x:c>
      <x:c r="I62" s="8" t="str">
        <x:f>PROPER(TRIM('Raw Data'!I62))</x:f>
        <x:v>Paid</x:v>
      </x:c>
      <x:c r="J62" s="8" t="str">
        <x:f>IF(COUNTIF($A$2:A62,A62)&gt;1,"Duplicate","Unique")</x:f>
        <x:v>Unique</x:v>
      </x:c>
      <x:c r="K62" s="8" t="str">
        <x:f>IF(AND(J62="Unique",I62="Paid"),"Yes","No")</x:f>
        <x:v>Yes</x:v>
      </x:c>
      <x:c r="L62" s="10" t="n">
        <x:f>IF(K62="Yes",G62*H62,0)</x:f>
        <x:v>343</x:v>
      </x:c>
    </x:row>
    <x:row r="63">
      <x:c r="A63" s="8" t="str">
        <x:f>'Raw Data'!A63</x:f>
        <x:v>ORD-1062</x:v>
      </x:c>
      <x:c r="B63" s="9" t="n">
        <x:f>'Raw Data'!B63</x:f>
        <x:v>46062</x:v>
      </x:c>
      <x:c r="C63" s="8" t="str">
        <x:f>PROPER(TRIM('Raw Data'!C63))</x:f>
        <x:v>Nova Works</x:v>
      </x:c>
      <x:c r="D63" s="8" t="str">
        <x:f>PROPER(TRIM('Raw Data'!D63))</x:f>
        <x:v>South</x:v>
      </x:c>
      <x:c r="E63" s="8" t="str">
        <x:f>PROPER(TRIM('Raw Data'!E63))</x:f>
        <x:v>Enterprise</x:v>
      </x:c>
      <x:c r="F63" s="8" t="str">
        <x:f>PROPER(TRIM('Raw Data'!F63))</x:f>
        <x:v>Ben Li</x:v>
      </x:c>
      <x:c r="G63" s="8" t="n">
        <x:f>'Raw Data'!G63</x:f>
        <x:v>5</x:v>
      </x:c>
      <x:c r="H63" s="10" t="n">
        <x:f>'Raw Data'!H63</x:f>
        <x:v>299</x:v>
      </x:c>
      <x:c r="I63" s="8" t="str">
        <x:f>PROPER(TRIM('Raw Data'!I63))</x:f>
        <x:v>Paid</x:v>
      </x:c>
      <x:c r="J63" s="8" t="str">
        <x:f>IF(COUNTIF($A$2:A63,A63)&gt;1,"Duplicate","Unique")</x:f>
        <x:v>Unique</x:v>
      </x:c>
      <x:c r="K63" s="8" t="str">
        <x:f>IF(AND(J63="Unique",I63="Paid"),"Yes","No")</x:f>
        <x:v>Yes</x:v>
      </x:c>
      <x:c r="L63" s="10" t="n">
        <x:f>IF(K63="Yes",G63*H63,0)</x:f>
        <x:v>1495</x:v>
      </x:c>
    </x:row>
    <x:row r="64">
      <x:c r="A64" s="8" t="str">
        <x:f>'Raw Data'!A64</x:f>
        <x:v>ORD-1063</x:v>
      </x:c>
      <x:c r="B64" s="9" t="n">
        <x:f>'Raw Data'!B64</x:f>
        <x:v>46093</x:v>
      </x:c>
      <x:c r="C64" s="8" t="str">
        <x:f>PROPER(TRIM('Raw Data'!C64))</x:f>
        <x:v>Cedar &amp; Co</x:v>
      </x:c>
      <x:c r="D64" s="8" t="str">
        <x:f>PROPER(TRIM('Raw Data'!D64))</x:f>
        <x:v>East</x:v>
      </x:c>
      <x:c r="E64" s="8" t="str">
        <x:f>PROPER(TRIM('Raw Data'!E64))</x:f>
        <x:v>Starter</x:v>
      </x:c>
      <x:c r="F64" s="8" t="str">
        <x:f>PROPER(TRIM('Raw Data'!F64))</x:f>
        <x:v>Cara Wong</x:v>
      </x:c>
      <x:c r="G64" s="8" t="n">
        <x:f>'Raw Data'!G64</x:f>
        <x:v>3</x:v>
      </x:c>
      <x:c r="H64" s="10" t="n">
        <x:f>'Raw Data'!H64</x:f>
        <x:v>49</x:v>
      </x:c>
      <x:c r="I64" s="8" t="str">
        <x:f>PROPER(TRIM('Raw Data'!I64))</x:f>
        <x:v>Paid</x:v>
      </x:c>
      <x:c r="J64" s="8" t="str">
        <x:f>IF(COUNTIF($A$2:A64,A64)&gt;1,"Duplicate","Unique")</x:f>
        <x:v>Unique</x:v>
      </x:c>
      <x:c r="K64" s="8" t="str">
        <x:f>IF(AND(J64="Unique",I64="Paid"),"Yes","No")</x:f>
        <x:v>Yes</x:v>
      </x:c>
      <x:c r="L64" s="10" t="n">
        <x:f>IF(K64="Yes",G64*H64,0)</x:f>
        <x:v>147</x:v>
      </x:c>
    </x:row>
    <x:row r="65">
      <x:c r="A65" s="8" t="str">
        <x:f>'Raw Data'!A65</x:f>
        <x:v>ORD-1064</x:v>
      </x:c>
      <x:c r="B65" s="9" t="n">
        <x:f>'Raw Data'!B65</x:f>
        <x:v>46127</x:v>
      </x:c>
      <x:c r="C65" s="8" t="str">
        <x:f>PROPER(TRIM('Raw Data'!C65))</x:f>
        <x:v>Clearview Media</x:v>
      </x:c>
      <x:c r="D65" s="8" t="str">
        <x:f>PROPER(TRIM('Raw Data'!D65))</x:f>
        <x:v>West</x:v>
      </x:c>
      <x:c r="E65" s="8" t="str">
        <x:f>PROPER(TRIM('Raw Data'!E65))</x:f>
        <x:v>Pro</x:v>
      </x:c>
      <x:c r="F65" s="8" t="str">
        <x:f>PROPER(TRIM('Raw Data'!F65))</x:f>
        <x:v>Daniel Yu</x:v>
      </x:c>
      <x:c r="G65" s="8" t="n">
        <x:f>'Raw Data'!G65</x:f>
        <x:v>1</x:v>
      </x:c>
      <x:c r="H65" s="10" t="n">
        <x:f>'Raw Data'!H65</x:f>
        <x:v>129</x:v>
      </x:c>
      <x:c r="I65" s="8" t="str">
        <x:f>PROPER(TRIM('Raw Data'!I65))</x:f>
        <x:v>Pending</x:v>
      </x:c>
      <x:c r="J65" s="8" t="str">
        <x:f>IF(COUNTIF($A$2:A65,A65)&gt;1,"Duplicate","Unique")</x:f>
        <x:v>Unique</x:v>
      </x:c>
      <x:c r="K65" s="8" t="str">
        <x:f>IF(AND(J65="Unique",I65="Paid"),"Yes","No")</x:f>
        <x:v>No</x:v>
      </x:c>
      <x:c r="L65" s="10" t="n">
        <x:f>IF(K65="Yes",G65*H65,0)</x:f>
        <x:v>0</x:v>
      </x:c>
    </x:row>
    <x:row r="66">
      <x:c r="A66" s="8" t="str">
        <x:f>'Raw Data'!A66</x:f>
        <x:v>ORD-1065</x:v>
      </x:c>
      <x:c r="B66" s="9" t="n">
        <x:f>'Raw Data'!B66</x:f>
        <x:v>46160</x:v>
      </x:c>
      <x:c r="C66" s="8" t="str">
        <x:f>PROPER(TRIM('Raw Data'!C66))</x:f>
        <x:v>Harbor &amp; Pine</x:v>
      </x:c>
      <x:c r="D66" s="8" t="str">
        <x:f>PROPER(TRIM('Raw Data'!D66))</x:f>
        <x:v>North</x:v>
      </x:c>
      <x:c r="E66" s="8" t="str">
        <x:f>PROPER(TRIM('Raw Data'!E66))</x:f>
        <x:v>Enterprise</x:v>
      </x:c>
      <x:c r="F66" s="8" t="str">
        <x:f>PROPER(TRIM('Raw Data'!F66))</x:f>
        <x:v>Amy Chan</x:v>
      </x:c>
      <x:c r="G66" s="8" t="n">
        <x:f>'Raw Data'!G66</x:f>
        <x:v>8</x:v>
      </x:c>
      <x:c r="H66" s="10" t="n">
        <x:f>'Raw Data'!H66</x:f>
        <x:v>299</x:v>
      </x:c>
      <x:c r="I66" s="8" t="str">
        <x:f>PROPER(TRIM('Raw Data'!I66))</x:f>
        <x:v>Paid</x:v>
      </x:c>
      <x:c r="J66" s="8" t="str">
        <x:f>IF(COUNTIF($A$2:A66,A66)&gt;1,"Duplicate","Unique")</x:f>
        <x:v>Unique</x:v>
      </x:c>
      <x:c r="K66" s="8" t="str">
        <x:f>IF(AND(J66="Unique",I66="Paid"),"Yes","No")</x:f>
        <x:v>Yes</x:v>
      </x:c>
      <x:c r="L66" s="10" t="n">
        <x:f>IF(K66="Yes",G66*H66,0)</x:f>
        <x:v>2392</x:v>
      </x:c>
    </x:row>
    <x:row r="67">
      <x:c r="A67" s="8" t="str">
        <x:f>'Raw Data'!A67</x:f>
        <x:v>ORD-1066</x:v>
      </x:c>
      <x:c r="B67" s="9" t="n">
        <x:f>'Raw Data'!B67</x:f>
        <x:v>46194</x:v>
      </x:c>
      <x:c r="C67" s="8" t="str">
        <x:f>PROPER(TRIM('Raw Data'!C67))</x:f>
        <x:v>Redwood Labs</x:v>
      </x:c>
      <x:c r="D67" s="8" t="str">
        <x:f>PROPER(TRIM('Raw Data'!D67))</x:f>
        <x:v>South</x:v>
      </x:c>
      <x:c r="E67" s="8" t="str">
        <x:f>PROPER(TRIM('Raw Data'!E67))</x:f>
        <x:v>Pro</x:v>
      </x:c>
      <x:c r="F67" s="8" t="str">
        <x:f>PROPER(TRIM('Raw Data'!F67))</x:f>
        <x:v>Ben Li</x:v>
      </x:c>
      <x:c r="G67" s="8" t="n">
        <x:f>'Raw Data'!G67</x:f>
        <x:v>6</x:v>
      </x:c>
      <x:c r="H67" s="10" t="n">
        <x:f>'Raw Data'!H67</x:f>
        <x:v>129</x:v>
      </x:c>
      <x:c r="I67" s="8" t="str">
        <x:f>PROPER(TRIM('Raw Data'!I67))</x:f>
        <x:v>Paid</x:v>
      </x:c>
      <x:c r="J67" s="8" t="str">
        <x:f>IF(COUNTIF($A$2:A67,A67)&gt;1,"Duplicate","Unique")</x:f>
        <x:v>Unique</x:v>
      </x:c>
      <x:c r="K67" s="8" t="str">
        <x:f>IF(AND(J67="Unique",I67="Paid"),"Yes","No")</x:f>
        <x:v>Yes</x:v>
      </x:c>
      <x:c r="L67" s="10" t="n">
        <x:f>IF(K67="Yes",G67*H67,0)</x:f>
        <x:v>774</x:v>
      </x:c>
    </x:row>
    <x:row r="68">
      <x:c r="A68" s="8" t="str">
        <x:f>'Raw Data'!A68</x:f>
        <x:v>ORD-1067</x:v>
      </x:c>
      <x:c r="B68" s="9" t="n">
        <x:f>'Raw Data'!B68</x:f>
        <x:v>46046</x:v>
      </x:c>
      <x:c r="C68" s="8" t="str">
        <x:f>PROPER(TRIM('Raw Data'!C68))</x:f>
        <x:v>Orbit Design</x:v>
      </x:c>
      <x:c r="D68" s="8" t="str">
        <x:f>PROPER(TRIM('Raw Data'!D68))</x:f>
        <x:v>East</x:v>
      </x:c>
      <x:c r="E68" s="8" t="str">
        <x:f>PROPER(TRIM('Raw Data'!E68))</x:f>
        <x:v>Starter</x:v>
      </x:c>
      <x:c r="F68" s="8" t="str">
        <x:f>PROPER(TRIM('Raw Data'!F68))</x:f>
        <x:v>Cara Wong</x:v>
      </x:c>
      <x:c r="G68" s="8" t="n">
        <x:f>'Raw Data'!G68</x:f>
        <x:v>4</x:v>
      </x:c>
      <x:c r="H68" s="10" t="n">
        <x:f>'Raw Data'!H68</x:f>
        <x:v>49</x:v>
      </x:c>
      <x:c r="I68" s="8" t="str">
        <x:f>PROPER(TRIM('Raw Data'!I68))</x:f>
        <x:v>Refund</x:v>
      </x:c>
      <x:c r="J68" s="8" t="str">
        <x:f>IF(COUNTIF($A$2:A68,A68)&gt;1,"Duplicate","Unique")</x:f>
        <x:v>Unique</x:v>
      </x:c>
      <x:c r="K68" s="8" t="str">
        <x:f>IF(AND(J68="Unique",I68="Paid"),"Yes","No")</x:f>
        <x:v>No</x:v>
      </x:c>
      <x:c r="L68" s="10" t="n">
        <x:f>IF(K68="Yes",G68*H68,0)</x:f>
        <x:v>0</x:v>
      </x:c>
    </x:row>
    <x:row r="69">
      <x:c r="A69" s="8" t="str">
        <x:f>'Raw Data'!A69</x:f>
        <x:v>ORD-1068</x:v>
      </x:c>
      <x:c r="B69" s="9" t="n">
        <x:f>'Raw Data'!B69</x:f>
        <x:v>46055</x:v>
      </x:c>
      <x:c r="C69" s="8" t="str">
        <x:f>PROPER(TRIM('Raw Data'!C69))</x:f>
        <x:v>Blue Finch Co</x:v>
      </x:c>
      <x:c r="D69" s="8" t="str">
        <x:f>PROPER(TRIM('Raw Data'!D69))</x:f>
        <x:v>West</x:v>
      </x:c>
      <x:c r="E69" s="8" t="str">
        <x:f>PROPER(TRIM('Raw Data'!E69))</x:f>
        <x:v>Enterprise</x:v>
      </x:c>
      <x:c r="F69" s="8" t="str">
        <x:f>PROPER(TRIM('Raw Data'!F69))</x:f>
        <x:v>Daniel Yu</x:v>
      </x:c>
      <x:c r="G69" s="8" t="n">
        <x:f>'Raw Data'!G69</x:f>
        <x:v>2</x:v>
      </x:c>
      <x:c r="H69" s="10" t="n">
        <x:f>'Raw Data'!H69</x:f>
        <x:v>299</x:v>
      </x:c>
      <x:c r="I69" s="8" t="str">
        <x:f>PROPER(TRIM('Raw Data'!I69))</x:f>
        <x:v>Paid</x:v>
      </x:c>
      <x:c r="J69" s="8" t="str">
        <x:f>IF(COUNTIF($A$2:A69,A69)&gt;1,"Duplicate","Unique")</x:f>
        <x:v>Unique</x:v>
      </x:c>
      <x:c r="K69" s="8" t="str">
        <x:f>IF(AND(J69="Unique",I69="Paid"),"Yes","No")</x:f>
        <x:v>Yes</x:v>
      </x:c>
      <x:c r="L69" s="10" t="n">
        <x:f>IF(K69="Yes",G69*H69,0)</x:f>
        <x:v>598</x:v>
      </x:c>
    </x:row>
    <x:row r="70">
      <x:c r="A70" s="8" t="str">
        <x:f>'Raw Data'!A70</x:f>
        <x:v>ORD-1069</x:v>
      </x:c>
      <x:c r="B70" s="9" t="n">
        <x:f>'Raw Data'!B70</x:f>
        <x:v>46086</x:v>
      </x:c>
      <x:c r="C70" s="8" t="str">
        <x:f>PROPER(TRIM('Raw Data'!C70))</x:f>
        <x:v>Brightlane</x:v>
      </x:c>
      <x:c r="D70" s="8" t="str">
        <x:f>PROPER(TRIM('Raw Data'!D70))</x:f>
        <x:v>North</x:v>
      </x:c>
      <x:c r="E70" s="8" t="str">
        <x:f>PROPER(TRIM('Raw Data'!E70))</x:f>
        <x:v>Starter</x:v>
      </x:c>
      <x:c r="F70" s="8" t="str">
        <x:f>PROPER(TRIM('Raw Data'!F70))</x:f>
        <x:v>Amy Chan</x:v>
      </x:c>
      <x:c r="G70" s="8" t="n">
        <x:f>'Raw Data'!G70</x:f>
        <x:v>9</x:v>
      </x:c>
      <x:c r="H70" s="10" t="n">
        <x:f>'Raw Data'!H70</x:f>
        <x:v>49</x:v>
      </x:c>
      <x:c r="I70" s="8" t="str">
        <x:f>PROPER(TRIM('Raw Data'!I70))</x:f>
        <x:v>Paid</x:v>
      </x:c>
      <x:c r="J70" s="8" t="str">
        <x:f>IF(COUNTIF($A$2:A70,A70)&gt;1,"Duplicate","Unique")</x:f>
        <x:v>Unique</x:v>
      </x:c>
      <x:c r="K70" s="8" t="str">
        <x:f>IF(AND(J70="Unique",I70="Paid"),"Yes","No")</x:f>
        <x:v>Yes</x:v>
      </x:c>
      <x:c r="L70" s="10" t="n">
        <x:f>IF(K70="Yes",G70*H70,0)</x:f>
        <x:v>441</x:v>
      </x:c>
    </x:row>
    <x:row r="71">
      <x:c r="A71" s="8" t="str">
        <x:f>'Raw Data'!A71</x:f>
        <x:v>ORD-1070</x:v>
      </x:c>
      <x:c r="B71" s="9" t="n">
        <x:f>'Raw Data'!B71</x:f>
        <x:v>46120</x:v>
      </x:c>
      <x:c r="C71" s="8" t="str">
        <x:f>PROPER(TRIM('Raw Data'!C71))</x:f>
        <x:v>Summit Goods</x:v>
      </x:c>
      <x:c r="D71" s="8" t="str">
        <x:f>PROPER(TRIM('Raw Data'!D71))</x:f>
        <x:v>South</x:v>
      </x:c>
      <x:c r="E71" s="8" t="str">
        <x:f>PROPER(TRIM('Raw Data'!E71))</x:f>
        <x:v>Pro</x:v>
      </x:c>
      <x:c r="F71" s="8" t="str">
        <x:f>PROPER(TRIM('Raw Data'!F71))</x:f>
        <x:v>Ben Li</x:v>
      </x:c>
      <x:c r="G71" s="8" t="n">
        <x:f>'Raw Data'!G71</x:f>
        <x:v>7</x:v>
      </x:c>
      <x:c r="H71" s="10" t="n">
        <x:f>'Raw Data'!H71</x:f>
        <x:v>129</x:v>
      </x:c>
      <x:c r="I71" s="8" t="str">
        <x:f>PROPER(TRIM('Raw Data'!I71))</x:f>
        <x:v>Paid</x:v>
      </x:c>
      <x:c r="J71" s="8" t="str">
        <x:f>IF(COUNTIF($A$2:A71,A71)&gt;1,"Duplicate","Unique")</x:f>
        <x:v>Unique</x:v>
      </x:c>
      <x:c r="K71" s="8" t="str">
        <x:f>IF(AND(J71="Unique",I71="Paid"),"Yes","No")</x:f>
        <x:v>Yes</x:v>
      </x:c>
      <x:c r="L71" s="10" t="n">
        <x:f>IF(K71="Yes",G71*H71,0)</x:f>
        <x:v>903</x:v>
      </x:c>
    </x:row>
    <x:row r="72">
      <x:c r="A72" s="8" t="str">
        <x:f>'Raw Data'!A72</x:f>
        <x:v>ORD-1071</x:v>
      </x:c>
      <x:c r="B72" s="9" t="n">
        <x:f>'Raw Data'!B72</x:f>
        <x:v>46153</x:v>
      </x:c>
      <x:c r="C72" s="8" t="str">
        <x:f>PROPER(TRIM('Raw Data'!C72))</x:f>
        <x:v>Northstar Studio</x:v>
      </x:c>
      <x:c r="D72" s="8" t="str">
        <x:f>PROPER(TRIM('Raw Data'!D72))</x:f>
        <x:v>East</x:v>
      </x:c>
      <x:c r="E72" s="8" t="str">
        <x:f>PROPER(TRIM('Raw Data'!E72))</x:f>
        <x:v>Enterprise</x:v>
      </x:c>
      <x:c r="F72" s="8" t="str">
        <x:f>PROPER(TRIM('Raw Data'!F72))</x:f>
        <x:v>Cara Wong</x:v>
      </x:c>
      <x:c r="G72" s="8" t="n">
        <x:f>'Raw Data'!G72</x:f>
        <x:v>5</x:v>
      </x:c>
      <x:c r="H72" s="10" t="n">
        <x:f>'Raw Data'!H72</x:f>
        <x:v>299</x:v>
      </x:c>
      <x:c r="I72" s="8" t="str">
        <x:f>PROPER(TRIM('Raw Data'!I72))</x:f>
        <x:v>Pending</x:v>
      </x:c>
      <x:c r="J72" s="8" t="str">
        <x:f>IF(COUNTIF($A$2:A72,A72)&gt;1,"Duplicate","Unique")</x:f>
        <x:v>Unique</x:v>
      </x:c>
      <x:c r="K72" s="8" t="str">
        <x:f>IF(AND(J72="Unique",I72="Paid"),"Yes","No")</x:f>
        <x:v>No</x:v>
      </x:c>
      <x:c r="L72" s="10" t="n">
        <x:f>IF(K72="Yes",G72*H72,0)</x:f>
        <x:v>0</x:v>
      </x:c>
    </x:row>
    <x:row r="73">
      <x:c r="A73" s="8" t="str">
        <x:f>'Raw Data'!A73</x:f>
        <x:v>ORD-1072</x:v>
      </x:c>
      <x:c r="B73" s="9" t="n">
        <x:f>'Raw Data'!B73</x:f>
        <x:v>46187</x:v>
      </x:c>
      <x:c r="C73" s="8" t="str">
        <x:f>PROPER(TRIM('Raw Data'!C73))</x:f>
        <x:v>Nova Works</x:v>
      </x:c>
      <x:c r="D73" s="8" t="str">
        <x:f>PROPER(TRIM('Raw Data'!D73))</x:f>
        <x:v>West</x:v>
      </x:c>
      <x:c r="E73" s="8" t="str">
        <x:f>PROPER(TRIM('Raw Data'!E73))</x:f>
        <x:v>Pro</x:v>
      </x:c>
      <x:c r="F73" s="8" t="str">
        <x:f>PROPER(TRIM('Raw Data'!F73))</x:f>
        <x:v>Daniel Yu</x:v>
      </x:c>
      <x:c r="G73" s="8" t="n">
        <x:f>'Raw Data'!G73</x:f>
        <x:v>3</x:v>
      </x:c>
      <x:c r="H73" s="10" t="n">
        <x:f>'Raw Data'!H73</x:f>
        <x:v>129</x:v>
      </x:c>
      <x:c r="I73" s="8" t="str">
        <x:f>PROPER(TRIM('Raw Data'!I73))</x:f>
        <x:v>Paid</x:v>
      </x:c>
      <x:c r="J73" s="8" t="str">
        <x:f>IF(COUNTIF($A$2:A73,A73)&gt;1,"Duplicate","Unique")</x:f>
        <x:v>Unique</x:v>
      </x:c>
      <x:c r="K73" s="8" t="str">
        <x:f>IF(AND(J73="Unique",I73="Paid"),"Yes","No")</x:f>
        <x:v>Yes</x:v>
      </x:c>
      <x:c r="L73" s="10" t="n">
        <x:f>IF(K73="Yes",G73*H73,0)</x:f>
        <x:v>387</x:v>
      </x:c>
    </x:row>
  </x:sheetData>
  <x:conditionalFormatting sqref="J2:J73">
    <x:cfRule type="expression" dxfId="0" priority="1">
      <x:formula>J2="Duplicate"</x:formula>
    </x:cfRule>
  </x:conditionalFormatting>
  <x:conditionalFormatting sqref="K2:K73">
    <x:cfRule type="expression" dxfId="1" priority="2">
      <x:formula>K2="Yes"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6A6A6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7.559999942779541" hidden="0" customWidth="1"/>
    <x:col min="2" max="2" width="8.109999656677246" hidden="0" customWidth="1"/>
    <x:col min="3" max="3" width="22" hidden="0" customWidth="1"/>
    <x:col min="4" max="4" width="6.21999979019165" hidden="0" customWidth="1"/>
    <x:col min="5" max="5" width="7.670000076293945" hidden="0" customWidth="1"/>
    <x:col min="6" max="6" width="8.109999656677246" hidden="0" customWidth="1"/>
    <x:col min="7" max="7" width="4.21999979019165" hidden="0" customWidth="1"/>
    <x:col min="8" max="8" width="7.440000057220459" hidden="0" customWidth="1"/>
    <x:col min="9" max="9" width="5.78000020980835" hidden="0" customWidth="1"/>
  </x:cols>
  <x:sheetData>
    <x:row r="1" ht="26" customHeight="1">
      <x:c r="A1" s="4" t="str">
        <x:v>Order ID</x:v>
      </x:c>
      <x:c r="B1" s="4" t="str">
        <x:v>Order Date</x:v>
      </x:c>
      <x:c r="C1" s="4" t="str">
        <x:v>Customer</x:v>
      </x:c>
      <x:c r="D1" s="4" t="str">
        <x:v>Region</x:v>
      </x:c>
      <x:c r="E1" s="4" t="str">
        <x:v>Product</x:v>
      </x:c>
      <x:c r="F1" s="4" t="str">
        <x:v>Sales Rep</x:v>
      </x:c>
      <x:c r="G1" s="4" t="str">
        <x:v>Units</x:v>
      </x:c>
      <x:c r="H1" s="4" t="str">
        <x:v>Unit Price</x:v>
      </x:c>
      <x:c r="I1" s="4" t="str">
        <x:v>Status</x:v>
      </x:c>
    </x:row>
    <x:row r="2">
      <x:c r="A2" s="8" t="str">
        <x:v>ORD-1001</x:v>
      </x:c>
      <x:c r="B2" s="9" t="n">
        <x:v>46023</x:v>
      </x:c>
      <x:c r="C2" s="8" t="str">
        <x:v>  northstar studio </x:v>
      </x:c>
      <x:c r="D2" s="8" t="str">
        <x:v>north</x:v>
      </x:c>
      <x:c r="E2" s="8" t="str">
        <x:v>starter</x:v>
      </x:c>
      <x:c r="F2" s="8" t="str">
        <x:v>amy chan</x:v>
      </x:c>
      <x:c r="G2" s="8" t="n">
        <x:v>1</x:v>
      </x:c>
      <x:c r="H2" s="10" t="n">
        <x:v>49</x:v>
      </x:c>
      <x:c r="I2" s="8" t="str">
        <x:v>refund</x:v>
      </x:c>
    </x:row>
    <x:row r="3">
      <x:c r="A3" s="8" t="str">
        <x:v>ORD-1002</x:v>
      </x:c>
      <x:c r="B3" s="9" t="n">
        <x:v>46057</x:v>
      </x:c>
      <x:c r="C3" s="8" t="str">
        <x:v>Nova Works</x:v>
      </x:c>
      <x:c r="D3" s="8" t="str">
        <x:v>SOUTH </x:v>
      </x:c>
      <x:c r="E3" s="8" t="str">
        <x:v>enterprise</x:v>
      </x:c>
      <x:c r="F3" s="8" t="str">
        <x:v>BEN LI</x:v>
      </x:c>
      <x:c r="G3" s="8" t="n">
        <x:v>8</x:v>
      </x:c>
      <x:c r="H3" s="10" t="n">
        <x:v>299</x:v>
      </x:c>
      <x:c r="I3" s="8" t="str">
        <x:v>paid</x:v>
      </x:c>
    </x:row>
    <x:row r="4">
      <x:c r="A4" s="8" t="str">
        <x:v>ORD-1003</x:v>
      </x:c>
      <x:c r="B4" s="9" t="n">
        <x:v>46088</x:v>
      </x:c>
      <x:c r="C4" s="8" t="str">
        <x:v>Cedar &amp; Co</x:v>
      </x:c>
      <x:c r="D4" s="8" t="str">
        <x:v>East</x:v>
      </x:c>
      <x:c r="E4" s="8" t="str">
        <x:v>Starter </x:v>
      </x:c>
      <x:c r="F4" s="8" t="str">
        <x:v>Cara wong </x:v>
      </x:c>
      <x:c r="G4" s="8" t="n">
        <x:v>6</x:v>
      </x:c>
      <x:c r="H4" s="10" t="n">
        <x:v>49</x:v>
      </x:c>
      <x:c r="I4" s="8" t="str">
        <x:v>paid</x:v>
      </x:c>
    </x:row>
    <x:row r="5">
      <x:c r="A5" s="8" t="str">
        <x:v>ORD-1004</x:v>
      </x:c>
      <x:c r="B5" s="9" t="n">
        <x:v>46122</x:v>
      </x:c>
      <x:c r="C5" s="8" t="str">
        <x:v>Clearview Media</x:v>
      </x:c>
      <x:c r="D5" s="8" t="str">
        <x:v> west</x:v>
      </x:c>
      <x:c r="E5" s="8" t="str">
        <x:v>pro</x:v>
      </x:c>
      <x:c r="F5" s="8" t="str">
        <x:v>daniel yu</x:v>
      </x:c>
      <x:c r="G5" s="8" t="n">
        <x:v>4</x:v>
      </x:c>
      <x:c r="H5" s="10" t="n">
        <x:v>129</x:v>
      </x:c>
      <x:c r="I5" s="8" t="str">
        <x:v>paid</x:v>
      </x:c>
    </x:row>
    <x:row r="6">
      <x:c r="A6" s="8" t="str">
        <x:v>ORD-1005</x:v>
      </x:c>
      <x:c r="B6" s="9" t="n">
        <x:v>46155</x:v>
      </x:c>
      <x:c r="C6" s="8" t="str">
        <x:v>  HARBOR &amp; PINE </x:v>
      </x:c>
      <x:c r="D6" s="8" t="str">
        <x:v>NORTH </x:v>
      </x:c>
      <x:c r="E6" s="8" t="str">
        <x:v>Enterprise </x:v>
      </x:c>
      <x:c r="F6" s="8" t="str">
        <x:v>amy chan</x:v>
      </x:c>
      <x:c r="G6" s="8" t="n">
        <x:v>2</x:v>
      </x:c>
      <x:c r="H6" s="10" t="n">
        <x:v>299</x:v>
      </x:c>
      <x:c r="I6" s="8" t="str">
        <x:v>paid</x:v>
      </x:c>
    </x:row>
    <x:row r="7">
      <x:c r="A7" s="8" t="str">
        <x:v>ORD-1006</x:v>
      </x:c>
      <x:c r="B7" s="9" t="n">
        <x:v>46189</x:v>
      </x:c>
      <x:c r="C7" s="8" t="str">
        <x:v>redwood labs</x:v>
      </x:c>
      <x:c r="D7" s="8" t="str">
        <x:v>south</x:v>
      </x:c>
      <x:c r="E7" s="8" t="str">
        <x:v>PRO</x:v>
      </x:c>
      <x:c r="F7" s="8" t="str">
        <x:v>BEN LI</x:v>
      </x:c>
      <x:c r="G7" s="8" t="n">
        <x:v>9</x:v>
      </x:c>
      <x:c r="H7" s="10" t="n">
        <x:v>129</x:v>
      </x:c>
      <x:c r="I7" s="8" t="str">
        <x:v>paid</x:v>
      </x:c>
    </x:row>
    <x:row r="8">
      <x:c r="A8" s="8" t="str">
        <x:v>ORD-1007</x:v>
      </x:c>
      <x:c r="B8" s="9" t="n">
        <x:v>46041</x:v>
      </x:c>
      <x:c r="C8" s="8" t="str">
        <x:v>Orbit Design</x:v>
      </x:c>
      <x:c r="D8" s="8" t="str">
        <x:v>EAST </x:v>
      </x:c>
      <x:c r="E8" s="8" t="str">
        <x:v>starter</x:v>
      </x:c>
      <x:c r="F8" s="8" t="str">
        <x:v>Cara wong </x:v>
      </x:c>
      <x:c r="G8" s="8" t="n">
        <x:v>7</x:v>
      </x:c>
      <x:c r="H8" s="10" t="n">
        <x:v>49</x:v>
      </x:c>
      <x:c r="I8" s="8" t="str">
        <x:v>paid</x:v>
      </x:c>
    </x:row>
    <x:row r="9">
      <x:c r="A9" s="8" t="str">
        <x:v>ORD-1008</x:v>
      </x:c>
      <x:c r="B9" s="9" t="n">
        <x:v>46075</x:v>
      </x:c>
      <x:c r="C9" s="8" t="str">
        <x:v>Blue Finch Co</x:v>
      </x:c>
      <x:c r="D9" s="8" t="str">
        <x:v>West</x:v>
      </x:c>
      <x:c r="E9" s="8" t="str">
        <x:v>enterprise</x:v>
      </x:c>
      <x:c r="F9" s="8" t="str">
        <x:v>daniel yu</x:v>
      </x:c>
      <x:c r="G9" s="8" t="n">
        <x:v>5</x:v>
      </x:c>
      <x:c r="H9" s="10" t="n">
        <x:v>299</x:v>
      </x:c>
      <x:c r="I9" s="8" t="str">
        <x:v>pending</x:v>
      </x:c>
    </x:row>
    <x:row r="10">
      <x:c r="A10" s="8" t="str">
        <x:v>ORD-1009</x:v>
      </x:c>
      <x:c r="B10" s="9" t="n">
        <x:v>46106</x:v>
      </x:c>
      <x:c r="C10" s="8" t="str">
        <x:v>  BRIGHTLANE </x:v>
      </x:c>
      <x:c r="D10" s="8" t="str">
        <x:v>north</x:v>
      </x:c>
      <x:c r="E10" s="8" t="str">
        <x:v>Starter </x:v>
      </x:c>
      <x:c r="F10" s="8" t="str">
        <x:v>amy chan</x:v>
      </x:c>
      <x:c r="G10" s="8" t="n">
        <x:v>3</x:v>
      </x:c>
      <x:c r="H10" s="10" t="n">
        <x:v>49</x:v>
      </x:c>
      <x:c r="I10" s="8" t="str">
        <x:v>paid</x:v>
      </x:c>
    </x:row>
    <x:row r="11">
      <x:c r="A11" s="8" t="str">
        <x:v>ORD-1010</x:v>
      </x:c>
      <x:c r="B11" s="9" t="n">
        <x:v>46115</x:v>
      </x:c>
      <x:c r="C11" s="8" t="str">
        <x:v>Summit Goods</x:v>
      </x:c>
      <x:c r="D11" s="8" t="str">
        <x:v>SOUTH </x:v>
      </x:c>
      <x:c r="E11" s="8" t="str">
        <x:v>pro</x:v>
      </x:c>
      <x:c r="F11" s="8" t="str">
        <x:v>BEN LI</x:v>
      </x:c>
      <x:c r="G11" s="8" t="n">
        <x:v>1</x:v>
      </x:c>
      <x:c r="H11" s="10" t="n">
        <x:v>129</x:v>
      </x:c>
      <x:c r="I11" s="8" t="str">
        <x:v>paid</x:v>
      </x:c>
    </x:row>
    <x:row r="12">
      <x:c r="A12" s="8" t="str">
        <x:v>ORD-1011</x:v>
      </x:c>
      <x:c r="B12" s="9" t="n">
        <x:v>46148</x:v>
      </x:c>
      <x:c r="C12" s="8" t="str">
        <x:v>northstar studio</x:v>
      </x:c>
      <x:c r="D12" s="8" t="str">
        <x:v>East</x:v>
      </x:c>
      <x:c r="E12" s="8" t="str">
        <x:v>Enterprise </x:v>
      </x:c>
      <x:c r="F12" s="8" t="str">
        <x:v>Cara wong </x:v>
      </x:c>
      <x:c r="G12" s="8" t="n">
        <x:v>8</x:v>
      </x:c>
      <x:c r="H12" s="10" t="n">
        <x:v>299</x:v>
      </x:c>
      <x:c r="I12" s="8" t="str">
        <x:v>paid</x:v>
      </x:c>
    </x:row>
    <x:row r="13">
      <x:c r="A13" s="8" t="str">
        <x:v>ORD-1012</x:v>
      </x:c>
      <x:c r="B13" s="9" t="n">
        <x:v>46182</x:v>
      </x:c>
      <x:c r="C13" s="8" t="str">
        <x:v>Nova Works</x:v>
      </x:c>
      <x:c r="D13" s="8" t="str">
        <x:v> west</x:v>
      </x:c>
      <x:c r="E13" s="8" t="str">
        <x:v>PRO</x:v>
      </x:c>
      <x:c r="F13" s="8" t="str">
        <x:v>daniel yu</x:v>
      </x:c>
      <x:c r="G13" s="8" t="n">
        <x:v>6</x:v>
      </x:c>
      <x:c r="H13" s="10" t="n">
        <x:v>129</x:v>
      </x:c>
      <x:c r="I13" s="8" t="str">
        <x:v>refund</x:v>
      </x:c>
    </x:row>
    <x:row r="14">
      <x:c r="A14" s="8" t="str">
        <x:v>ORD-1013</x:v>
      </x:c>
      <x:c r="B14" s="9" t="n">
        <x:v>46034</x:v>
      </x:c>
      <x:c r="C14" s="8" t="str">
        <x:v>  CEDAR &amp; CO </x:v>
      </x:c>
      <x:c r="D14" s="8" t="str">
        <x:v>NORTH </x:v>
      </x:c>
      <x:c r="E14" s="8" t="str">
        <x:v>starter</x:v>
      </x:c>
      <x:c r="F14" s="8" t="str">
        <x:v>amy chan</x:v>
      </x:c>
      <x:c r="G14" s="8" t="n">
        <x:v>4</x:v>
      </x:c>
      <x:c r="H14" s="10" t="n">
        <x:v>49</x:v>
      </x:c>
      <x:c r="I14" s="8" t="str">
        <x:v>paid</x:v>
      </x:c>
    </x:row>
    <x:row r="15">
      <x:c r="A15" s="8" t="str">
        <x:v>ORD-1014</x:v>
      </x:c>
      <x:c r="B15" s="9" t="n">
        <x:v>46068</x:v>
      </x:c>
      <x:c r="C15" s="8" t="str">
        <x:v>Clearview Media</x:v>
      </x:c>
      <x:c r="D15" s="8" t="str">
        <x:v>south</x:v>
      </x:c>
      <x:c r="E15" s="8" t="str">
        <x:v>enterprise</x:v>
      </x:c>
      <x:c r="F15" s="8" t="str">
        <x:v>BEN LI</x:v>
      </x:c>
      <x:c r="G15" s="8" t="n">
        <x:v>2</x:v>
      </x:c>
      <x:c r="H15" s="10" t="n">
        <x:v>299</x:v>
      </x:c>
      <x:c r="I15" s="8" t="str">
        <x:v>paid</x:v>
      </x:c>
    </x:row>
    <x:row r="16">
      <x:c r="A16" s="8" t="str">
        <x:v>ORD-1015</x:v>
      </x:c>
      <x:c r="B16" s="9" t="n">
        <x:v>46099</x:v>
      </x:c>
      <x:c r="C16" s="8" t="str">
        <x:v>Harbor &amp; Pine</x:v>
      </x:c>
      <x:c r="D16" s="8" t="str">
        <x:v>EAST </x:v>
      </x:c>
      <x:c r="E16" s="8" t="str">
        <x:v>Starter </x:v>
      </x:c>
      <x:c r="F16" s="8" t="str">
        <x:v>Cara wong </x:v>
      </x:c>
      <x:c r="G16" s="8" t="n">
        <x:v>9</x:v>
      </x:c>
      <x:c r="H16" s="10" t="n">
        <x:v>49</x:v>
      </x:c>
      <x:c r="I16" s="8" t="str">
        <x:v>pending</x:v>
      </x:c>
    </x:row>
    <x:row r="17">
      <x:c r="A17" s="8" t="str">
        <x:v>ORD-1016</x:v>
      </x:c>
      <x:c r="B17" s="9" t="n">
        <x:v>46133</x:v>
      </x:c>
      <x:c r="C17" s="8" t="str">
        <x:v>redwood labs</x:v>
      </x:c>
      <x:c r="D17" s="8" t="str">
        <x:v>West</x:v>
      </x:c>
      <x:c r="E17" s="8" t="str">
        <x:v>pro</x:v>
      </x:c>
      <x:c r="F17" s="8" t="str">
        <x:v>daniel yu</x:v>
      </x:c>
      <x:c r="G17" s="8" t="n">
        <x:v>7</x:v>
      </x:c>
      <x:c r="H17" s="10" t="n">
        <x:v>129</x:v>
      </x:c>
      <x:c r="I17" s="8" t="str">
        <x:v>paid</x:v>
      </x:c>
    </x:row>
    <x:row r="18">
      <x:c r="A18" s="8" t="str">
        <x:v>ORD-1017</x:v>
      </x:c>
      <x:c r="B18" s="9" t="n">
        <x:v>46166</x:v>
      </x:c>
      <x:c r="C18" s="8" t="str">
        <x:v>  ORBIT DESIGN </x:v>
      </x:c>
      <x:c r="D18" s="8" t="str">
        <x:v>north</x:v>
      </x:c>
      <x:c r="E18" s="8" t="str">
        <x:v>Enterprise </x:v>
      </x:c>
      <x:c r="F18" s="8" t="str">
        <x:v>amy chan</x:v>
      </x:c>
      <x:c r="G18" s="8" t="n">
        <x:v>5</x:v>
      </x:c>
      <x:c r="H18" s="10" t="n">
        <x:v>299</x:v>
      </x:c>
      <x:c r="I18" s="8" t="str">
        <x:v>paid</x:v>
      </x:c>
    </x:row>
    <x:row r="19">
      <x:c r="A19" s="8" t="str">
        <x:v>ORD-1018</x:v>
      </x:c>
      <x:c r="B19" s="9" t="n">
        <x:v>46175</x:v>
      </x:c>
      <x:c r="C19" s="8" t="str">
        <x:v>Blue Finch Co</x:v>
      </x:c>
      <x:c r="D19" s="8" t="str">
        <x:v>SOUTH </x:v>
      </x:c>
      <x:c r="E19" s="8" t="str">
        <x:v>PRO</x:v>
      </x:c>
      <x:c r="F19" s="8" t="str">
        <x:v>BEN LI</x:v>
      </x:c>
      <x:c r="G19" s="8" t="n">
        <x:v>3</x:v>
      </x:c>
      <x:c r="H19" s="10" t="n">
        <x:v>129</x:v>
      </x:c>
      <x:c r="I19" s="8" t="str">
        <x:v>paid</x:v>
      </x:c>
    </x:row>
    <x:row r="20">
      <x:c r="A20" s="8" t="str">
        <x:v>ORD-1019</x:v>
      </x:c>
      <x:c r="B20" s="9" t="n">
        <x:v>46027</x:v>
      </x:c>
      <x:c r="C20" s="8" t="str">
        <x:v>Brightlane</x:v>
      </x:c>
      <x:c r="D20" s="8" t="str">
        <x:v>East</x:v>
      </x:c>
      <x:c r="E20" s="8" t="str">
        <x:v>starter</x:v>
      </x:c>
      <x:c r="F20" s="8" t="str">
        <x:v>Cara wong </x:v>
      </x:c>
      <x:c r="G20" s="8" t="n">
        <x:v>1</x:v>
      </x:c>
      <x:c r="H20" s="10" t="n">
        <x:v>49</x:v>
      </x:c>
      <x:c r="I20" s="8" t="str">
        <x:v>paid</x:v>
      </x:c>
    </x:row>
    <x:row r="21">
      <x:c r="A21" s="8" t="str">
        <x:v>ORD-1008</x:v>
      </x:c>
      <x:c r="B21" s="9" t="n">
        <x:v>46061</x:v>
      </x:c>
      <x:c r="C21" s="8" t="str">
        <x:v>Summit Goods</x:v>
      </x:c>
      <x:c r="D21" s="8" t="str">
        <x:v> west</x:v>
      </x:c>
      <x:c r="E21" s="8" t="str">
        <x:v>enterprise</x:v>
      </x:c>
      <x:c r="F21" s="8" t="str">
        <x:v>daniel yu</x:v>
      </x:c>
      <x:c r="G21" s="8" t="n">
        <x:v>8</x:v>
      </x:c>
      <x:c r="H21" s="10" t="n">
        <x:v>299</x:v>
      </x:c>
      <x:c r="I21" s="8" t="str">
        <x:v>paid</x:v>
      </x:c>
    </x:row>
    <x:row r="22">
      <x:c r="A22" s="8" t="str">
        <x:v>ORD-1021</x:v>
      </x:c>
      <x:c r="B22" s="9" t="n">
        <x:v>46092</x:v>
      </x:c>
      <x:c r="C22" s="8" t="str">
        <x:v>  northstar studio </x:v>
      </x:c>
      <x:c r="D22" s="8" t="str">
        <x:v>NORTH </x:v>
      </x:c>
      <x:c r="E22" s="8" t="str">
        <x:v>Starter </x:v>
      </x:c>
      <x:c r="F22" s="8" t="str">
        <x:v>amy chan</x:v>
      </x:c>
      <x:c r="G22" s="8" t="n">
        <x:v>6</x:v>
      </x:c>
      <x:c r="H22" s="10" t="n">
        <x:v>49</x:v>
      </x:c>
      <x:c r="I22" s="8" t="str">
        <x:v>paid</x:v>
      </x:c>
    </x:row>
    <x:row r="23">
      <x:c r="A23" s="8" t="str">
        <x:v>ORD-1022</x:v>
      </x:c>
      <x:c r="B23" s="9" t="n">
        <x:v>46126</x:v>
      </x:c>
      <x:c r="C23" s="8" t="str">
        <x:v>Nova Works</x:v>
      </x:c>
      <x:c r="D23" s="8" t="str">
        <x:v>south</x:v>
      </x:c>
      <x:c r="E23" s="8" t="str">
        <x:v>pro</x:v>
      </x:c>
      <x:c r="F23" s="8" t="str">
        <x:v>BEN LI</x:v>
      </x:c>
      <x:c r="G23" s="8" t="n">
        <x:v>4</x:v>
      </x:c>
      <x:c r="H23" s="10" t="n">
        <x:v>129</x:v>
      </x:c>
      <x:c r="I23" s="8" t="str">
        <x:v>pending</x:v>
      </x:c>
    </x:row>
    <x:row r="24">
      <x:c r="A24" s="8" t="str">
        <x:v>ORD-1023</x:v>
      </x:c>
      <x:c r="B24" s="9" t="n">
        <x:v>46159</x:v>
      </x:c>
      <x:c r="C24" s="8" t="str">
        <x:v>Cedar &amp; Co</x:v>
      </x:c>
      <x:c r="D24" s="8" t="str">
        <x:v>EAST </x:v>
      </x:c>
      <x:c r="E24" s="8" t="str">
        <x:v>Enterprise </x:v>
      </x:c>
      <x:c r="F24" s="8" t="str">
        <x:v>Cara wong </x:v>
      </x:c>
      <x:c r="G24" s="8" t="n">
        <x:v>2</x:v>
      </x:c>
      <x:c r="H24" s="10" t="n">
        <x:v>299</x:v>
      </x:c>
      <x:c r="I24" s="8" t="str">
        <x:v>refund</x:v>
      </x:c>
    </x:row>
    <x:row r="25">
      <x:c r="A25" s="8" t="str">
        <x:v>ORD-1024</x:v>
      </x:c>
      <x:c r="B25" s="9" t="n">
        <x:v>46193</x:v>
      </x:c>
      <x:c r="C25" s="8" t="str">
        <x:v>Clearview Media</x:v>
      </x:c>
      <x:c r="D25" s="8" t="str">
        <x:v>West</x:v>
      </x:c>
      <x:c r="E25" s="8" t="str">
        <x:v>PRO</x:v>
      </x:c>
      <x:c r="F25" s="8" t="str">
        <x:v>daniel yu</x:v>
      </x:c>
      <x:c r="G25" s="8" t="n">
        <x:v>9</x:v>
      </x:c>
      <x:c r="H25" s="10" t="n">
        <x:v>129</x:v>
      </x:c>
      <x:c r="I25" s="8" t="str">
        <x:v>paid</x:v>
      </x:c>
    </x:row>
    <x:row r="26">
      <x:c r="A26" s="8" t="str">
        <x:v>ORD-1025</x:v>
      </x:c>
      <x:c r="B26" s="9" t="n">
        <x:v>46045</x:v>
      </x:c>
      <x:c r="C26" s="8" t="str">
        <x:v>  HARBOR &amp; PINE </x:v>
      </x:c>
      <x:c r="D26" s="8" t="str">
        <x:v>north</x:v>
      </x:c>
      <x:c r="E26" s="8" t="str">
        <x:v>starter</x:v>
      </x:c>
      <x:c r="F26" s="8" t="str">
        <x:v>amy chan</x:v>
      </x:c>
      <x:c r="G26" s="8" t="n">
        <x:v>7</x:v>
      </x:c>
      <x:c r="H26" s="10" t="n">
        <x:v>49</x:v>
      </x:c>
      <x:c r="I26" s="8" t="str">
        <x:v>paid</x:v>
      </x:c>
    </x:row>
    <x:row r="27">
      <x:c r="A27" s="8" t="str">
        <x:v>ORD-1026</x:v>
      </x:c>
      <x:c r="B27" s="9" t="n">
        <x:v>46054</x:v>
      </x:c>
      <x:c r="C27" s="8" t="str">
        <x:v>redwood labs</x:v>
      </x:c>
      <x:c r="D27" s="8" t="str">
        <x:v>SOUTH </x:v>
      </x:c>
      <x:c r="E27" s="8" t="str">
        <x:v>enterprise</x:v>
      </x:c>
      <x:c r="F27" s="8" t="str">
        <x:v>BEN LI</x:v>
      </x:c>
      <x:c r="G27" s="8" t="n">
        <x:v>5</x:v>
      </x:c>
      <x:c r="H27" s="10" t="n">
        <x:v>299</x:v>
      </x:c>
      <x:c r="I27" s="8" t="str">
        <x:v>paid</x:v>
      </x:c>
    </x:row>
    <x:row r="28">
      <x:c r="A28" s="8" t="str">
        <x:v>ORD-1027</x:v>
      </x:c>
      <x:c r="B28" s="9" t="n">
        <x:v>46085</x:v>
      </x:c>
      <x:c r="C28" s="8" t="str">
        <x:v>Orbit Design</x:v>
      </x:c>
      <x:c r="D28" s="8" t="str">
        <x:v>East</x:v>
      </x:c>
      <x:c r="E28" s="8" t="str">
        <x:v>Starter </x:v>
      </x:c>
      <x:c r="F28" s="8" t="str">
        <x:v>Cara wong </x:v>
      </x:c>
      <x:c r="G28" s="8" t="n">
        <x:v>3</x:v>
      </x:c>
      <x:c r="H28" s="10" t="n">
        <x:v>49</x:v>
      </x:c>
      <x:c r="I28" s="8" t="str">
        <x:v>paid</x:v>
      </x:c>
    </x:row>
    <x:row r="29">
      <x:c r="A29" s="8" t="str">
        <x:v>ORD-1028</x:v>
      </x:c>
      <x:c r="B29" s="9" t="n">
        <x:v>46119</x:v>
      </x:c>
      <x:c r="C29" s="8" t="str">
        <x:v>Blue Finch Co</x:v>
      </x:c>
      <x:c r="D29" s="8" t="str">
        <x:v> west</x:v>
      </x:c>
      <x:c r="E29" s="8" t="str">
        <x:v>pro</x:v>
      </x:c>
      <x:c r="F29" s="8" t="str">
        <x:v>daniel yu</x:v>
      </x:c>
      <x:c r="G29" s="8" t="n">
        <x:v>1</x:v>
      </x:c>
      <x:c r="H29" s="10" t="n">
        <x:v>129</x:v>
      </x:c>
      <x:c r="I29" s="8" t="str">
        <x:v>paid</x:v>
      </x:c>
    </x:row>
    <x:row r="30">
      <x:c r="A30" s="8" t="str">
        <x:v>ORD-1029</x:v>
      </x:c>
      <x:c r="B30" s="9" t="n">
        <x:v>46152</x:v>
      </x:c>
      <x:c r="C30" s="8" t="str">
        <x:v>  BRIGHTLANE </x:v>
      </x:c>
      <x:c r="D30" s="8" t="str">
        <x:v>NORTH </x:v>
      </x:c>
      <x:c r="E30" s="8" t="str">
        <x:v>Enterprise </x:v>
      </x:c>
      <x:c r="F30" s="8" t="str">
        <x:v>amy chan</x:v>
      </x:c>
      <x:c r="G30" s="8" t="n">
        <x:v>8</x:v>
      </x:c>
      <x:c r="H30" s="10" t="n">
        <x:v>299</x:v>
      </x:c>
      <x:c r="I30" s="8" t="str">
        <x:v>pending</x:v>
      </x:c>
    </x:row>
    <x:row r="31">
      <x:c r="A31" s="8" t="str">
        <x:v>ORD-1030</x:v>
      </x:c>
      <x:c r="B31" s="9" t="n">
        <x:v>46186</x:v>
      </x:c>
      <x:c r="C31" s="8" t="str">
        <x:v>Summit Goods</x:v>
      </x:c>
      <x:c r="D31" s="8" t="str">
        <x:v>south</x:v>
      </x:c>
      <x:c r="E31" s="8" t="str">
        <x:v>PRO</x:v>
      </x:c>
      <x:c r="F31" s="8" t="str">
        <x:v>BEN LI</x:v>
      </x:c>
      <x:c r="G31" s="8" t="n">
        <x:v>6</x:v>
      </x:c>
      <x:c r="H31" s="10" t="n">
        <x:v>129</x:v>
      </x:c>
      <x:c r="I31" s="8" t="str">
        <x:v>paid</x:v>
      </x:c>
    </x:row>
    <x:row r="32">
      <x:c r="A32" s="8" t="str">
        <x:v>ORD-1031</x:v>
      </x:c>
      <x:c r="B32" s="9" t="n">
        <x:v>46038</x:v>
      </x:c>
      <x:c r="C32" s="8" t="str">
        <x:v>northstar studio</x:v>
      </x:c>
      <x:c r="D32" s="8" t="str">
        <x:v>EAST </x:v>
      </x:c>
      <x:c r="E32" s="8" t="str">
        <x:v>starter</x:v>
      </x:c>
      <x:c r="F32" s="8" t="str">
        <x:v>Cara wong </x:v>
      </x:c>
      <x:c r="G32" s="8" t="n">
        <x:v>4</x:v>
      </x:c>
      <x:c r="H32" s="10" t="n">
        <x:v>49</x:v>
      </x:c>
      <x:c r="I32" s="8" t="str">
        <x:v>paid</x:v>
      </x:c>
    </x:row>
    <x:row r="33">
      <x:c r="A33" s="8" t="str">
        <x:v>ORD-1032</x:v>
      </x:c>
      <x:c r="B33" s="9" t="n">
        <x:v>46072</x:v>
      </x:c>
      <x:c r="C33" s="8" t="str">
        <x:v>Nova Works</x:v>
      </x:c>
      <x:c r="D33" s="8" t="str">
        <x:v>West</x:v>
      </x:c>
      <x:c r="E33" s="8" t="str">
        <x:v>enterprise</x:v>
      </x:c>
      <x:c r="F33" s="8" t="str">
        <x:v>daniel yu</x:v>
      </x:c>
      <x:c r="G33" s="8" t="n">
        <x:v>2</x:v>
      </x:c>
      <x:c r="H33" s="10" t="n">
        <x:v>299</x:v>
      </x:c>
      <x:c r="I33" s="8" t="str">
        <x:v>paid</x:v>
      </x:c>
    </x:row>
    <x:row r="34">
      <x:c r="A34" s="8" t="str">
        <x:v>ORD-1033</x:v>
      </x:c>
      <x:c r="B34" s="9" t="n">
        <x:v>46103</x:v>
      </x:c>
      <x:c r="C34" s="8" t="str">
        <x:v>  CEDAR &amp; CO </x:v>
      </x:c>
      <x:c r="D34" s="8" t="str">
        <x:v>north</x:v>
      </x:c>
      <x:c r="E34" s="8" t="str">
        <x:v>Starter </x:v>
      </x:c>
      <x:c r="F34" s="8" t="str">
        <x:v>amy chan</x:v>
      </x:c>
      <x:c r="G34" s="8" t="n">
        <x:v>9</x:v>
      </x:c>
      <x:c r="H34" s="10" t="n">
        <x:v>49</x:v>
      </x:c>
      <x:c r="I34" s="8" t="str">
        <x:v>paid</x:v>
      </x:c>
    </x:row>
    <x:row r="35">
      <x:c r="A35" s="8" t="str">
        <x:v>ORD-1034</x:v>
      </x:c>
      <x:c r="B35" s="9" t="n">
        <x:v>46137</x:v>
      </x:c>
      <x:c r="C35" s="8" t="str">
        <x:v>Clearview Media</x:v>
      </x:c>
      <x:c r="D35" s="8" t="str">
        <x:v>SOUTH </x:v>
      </x:c>
      <x:c r="E35" s="8" t="str">
        <x:v>pro</x:v>
      </x:c>
      <x:c r="F35" s="8" t="str">
        <x:v>BEN LI</x:v>
      </x:c>
      <x:c r="G35" s="8" t="n">
        <x:v>7</x:v>
      </x:c>
      <x:c r="H35" s="10" t="n">
        <x:v>129</x:v>
      </x:c>
      <x:c r="I35" s="8" t="str">
        <x:v>refund</x:v>
      </x:c>
    </x:row>
    <x:row r="36">
      <x:c r="A36" s="8" t="str">
        <x:v>ORD-1035</x:v>
      </x:c>
      <x:c r="B36" s="9" t="n">
        <x:v>46145</x:v>
      </x:c>
      <x:c r="C36" s="8" t="str">
        <x:v>Harbor &amp; Pine</x:v>
      </x:c>
      <x:c r="D36" s="8" t="str">
        <x:v>East</x:v>
      </x:c>
      <x:c r="E36" s="8" t="str">
        <x:v>Enterprise </x:v>
      </x:c>
      <x:c r="F36" s="8" t="str">
        <x:v>Cara wong </x:v>
      </x:c>
      <x:c r="G36" s="8" t="n">
        <x:v>5</x:v>
      </x:c>
      <x:c r="H36" s="10" t="n">
        <x:v>299</x:v>
      </x:c>
      <x:c r="I36" s="8" t="str">
        <x:v>paid</x:v>
      </x:c>
    </x:row>
    <x:row r="37">
      <x:c r="A37" s="8" t="str">
        <x:v>ORD-1036</x:v>
      </x:c>
      <x:c r="B37" s="9" t="n">
        <x:v>46179</x:v>
      </x:c>
      <x:c r="C37" s="8" t="str">
        <x:v>redwood labs</x:v>
      </x:c>
      <x:c r="D37" s="8" t="str">
        <x:v> west</x:v>
      </x:c>
      <x:c r="E37" s="8" t="str">
        <x:v>PRO</x:v>
      </x:c>
      <x:c r="F37" s="8" t="str">
        <x:v>daniel yu</x:v>
      </x:c>
      <x:c r="G37" s="8" t="n">
        <x:v>3</x:v>
      </x:c>
      <x:c r="H37" s="10" t="n">
        <x:v>129</x:v>
      </x:c>
      <x:c r="I37" s="8" t="str">
        <x:v>pending</x:v>
      </x:c>
    </x:row>
    <x:row r="38">
      <x:c r="A38" s="8" t="str">
        <x:v>ORD-1037</x:v>
      </x:c>
      <x:c r="B38" s="9" t="n">
        <x:v>46031</x:v>
      </x:c>
      <x:c r="C38" s="8" t="str">
        <x:v>  ORBIT DESIGN </x:v>
      </x:c>
      <x:c r="D38" s="8" t="str">
        <x:v>NORTH </x:v>
      </x:c>
      <x:c r="E38" s="8" t="str">
        <x:v>starter</x:v>
      </x:c>
      <x:c r="F38" s="8" t="str">
        <x:v>amy chan</x:v>
      </x:c>
      <x:c r="G38" s="8" t="n">
        <x:v>1</x:v>
      </x:c>
      <x:c r="H38" s="10" t="n">
        <x:v>49</x:v>
      </x:c>
      <x:c r="I38" s="8" t="str">
        <x:v>paid</x:v>
      </x:c>
    </x:row>
    <x:row r="39">
      <x:c r="A39" s="8" t="str">
        <x:v>ORD-1038</x:v>
      </x:c>
      <x:c r="B39" s="9" t="n">
        <x:v>46065</x:v>
      </x:c>
      <x:c r="C39" s="8" t="str">
        <x:v>Blue Finch Co</x:v>
      </x:c>
      <x:c r="D39" s="8" t="str">
        <x:v>south</x:v>
      </x:c>
      <x:c r="E39" s="8" t="str">
        <x:v>enterprise</x:v>
      </x:c>
      <x:c r="F39" s="8" t="str">
        <x:v>BEN LI</x:v>
      </x:c>
      <x:c r="G39" s="8" t="n">
        <x:v>8</x:v>
      </x:c>
      <x:c r="H39" s="10" t="n">
        <x:v>299</x:v>
      </x:c>
      <x:c r="I39" s="8" t="str">
        <x:v>paid</x:v>
      </x:c>
    </x:row>
    <x:row r="40">
      <x:c r="A40" s="8" t="str">
        <x:v>ORD-1039</x:v>
      </x:c>
      <x:c r="B40" s="9" t="n">
        <x:v>46096</x:v>
      </x:c>
      <x:c r="C40" s="8" t="str">
        <x:v>Brightlane</x:v>
      </x:c>
      <x:c r="D40" s="8" t="str">
        <x:v>EAST </x:v>
      </x:c>
      <x:c r="E40" s="8" t="str">
        <x:v>Starter </x:v>
      </x:c>
      <x:c r="F40" s="8" t="str">
        <x:v>Cara wong </x:v>
      </x:c>
      <x:c r="G40" s="8" t="n">
        <x:v>6</x:v>
      </x:c>
      <x:c r="H40" s="10" t="n">
        <x:v>49</x:v>
      </x:c>
      <x:c r="I40" s="8" t="str">
        <x:v>paid</x:v>
      </x:c>
    </x:row>
    <x:row r="41">
      <x:c r="A41" s="8" t="str">
        <x:v>ORD-1040</x:v>
      </x:c>
      <x:c r="B41" s="9" t="n">
        <x:v>46130</x:v>
      </x:c>
      <x:c r="C41" s="8" t="str">
        <x:v>Summit Goods</x:v>
      </x:c>
      <x:c r="D41" s="8" t="str">
        <x:v>West</x:v>
      </x:c>
      <x:c r="E41" s="8" t="str">
        <x:v>pro</x:v>
      </x:c>
      <x:c r="F41" s="8" t="str">
        <x:v>daniel yu</x:v>
      </x:c>
      <x:c r="G41" s="8" t="n">
        <x:v>4</x:v>
      </x:c>
      <x:c r="H41" s="10" t="n">
        <x:v>129</x:v>
      </x:c>
      <x:c r="I41" s="8" t="str">
        <x:v>paid</x:v>
      </x:c>
    </x:row>
    <x:row r="42">
      <x:c r="A42" s="8" t="str">
        <x:v>ORD-1041</x:v>
      </x:c>
      <x:c r="B42" s="9" t="n">
        <x:v>46163</x:v>
      </x:c>
      <x:c r="C42" s="8" t="str">
        <x:v>  northstar studio </x:v>
      </x:c>
      <x:c r="D42" s="8" t="str">
        <x:v>north</x:v>
      </x:c>
      <x:c r="E42" s="8" t="str">
        <x:v>Enterprise </x:v>
      </x:c>
      <x:c r="F42" s="8" t="str">
        <x:v>amy chan</x:v>
      </x:c>
      <x:c r="G42" s="8" t="n">
        <x:v>2</x:v>
      </x:c>
      <x:c r="H42" s="10" t="n">
        <x:v>299</x:v>
      </x:c>
      <x:c r="I42" s="8" t="str">
        <x:v>paid</x:v>
      </x:c>
    </x:row>
    <x:row r="43">
      <x:c r="A43" s="8" t="str">
        <x:v>ORD-1042</x:v>
      </x:c>
      <x:c r="B43" s="9" t="n">
        <x:v>46197</x:v>
      </x:c>
      <x:c r="C43" s="8" t="str">
        <x:v>Nova Works</x:v>
      </x:c>
      <x:c r="D43" s="8" t="str">
        <x:v>SOUTH </x:v>
      </x:c>
      <x:c r="E43" s="8" t="str">
        <x:v>PRO</x:v>
      </x:c>
      <x:c r="F43" s="8" t="str">
        <x:v>BEN LI</x:v>
      </x:c>
      <x:c r="G43" s="8" t="n">
        <x:v>9</x:v>
      </x:c>
      <x:c r="H43" s="10" t="n">
        <x:v>129</x:v>
      </x:c>
      <x:c r="I43" s="8" t="str">
        <x:v>paid</x:v>
      </x:c>
    </x:row>
    <x:row r="44">
      <x:c r="A44" s="8" t="str">
        <x:v>ORD-1043</x:v>
      </x:c>
      <x:c r="B44" s="9" t="n">
        <x:v>46024</x:v>
      </x:c>
      <x:c r="C44" s="8" t="str">
        <x:v>Cedar &amp; Co</x:v>
      </x:c>
      <x:c r="D44" s="8" t="str">
        <x:v>East</x:v>
      </x:c>
      <x:c r="E44" s="8" t="str">
        <x:v>starter</x:v>
      </x:c>
      <x:c r="F44" s="8" t="str">
        <x:v>Cara wong </x:v>
      </x:c>
      <x:c r="G44" s="8" t="n">
        <x:v>7</x:v>
      </x:c>
      <x:c r="H44" s="10" t="n">
        <x:v>49</x:v>
      </x:c>
      <x:c r="I44" s="8" t="str">
        <x:v>pending</x:v>
      </x:c>
    </x:row>
    <x:row r="45">
      <x:c r="A45" s="8" t="str">
        <x:v>ORD-1044</x:v>
      </x:c>
      <x:c r="B45" s="9" t="n">
        <x:v>46058</x:v>
      </x:c>
      <x:c r="C45" s="8" t="str">
        <x:v>Clearview Media</x:v>
      </x:c>
      <x:c r="D45" s="8" t="str">
        <x:v> west</x:v>
      </x:c>
      <x:c r="E45" s="8" t="str">
        <x:v>enterprise</x:v>
      </x:c>
      <x:c r="F45" s="8" t="str">
        <x:v>daniel yu</x:v>
      </x:c>
      <x:c r="G45" s="8" t="n">
        <x:v>5</x:v>
      </x:c>
      <x:c r="H45" s="10" t="n">
        <x:v>299</x:v>
      </x:c>
      <x:c r="I45" s="8" t="str">
        <x:v>paid</x:v>
      </x:c>
    </x:row>
    <x:row r="46">
      <x:c r="A46" s="8" t="str">
        <x:v>ORD-1045</x:v>
      </x:c>
      <x:c r="B46" s="9" t="n">
        <x:v>46089</x:v>
      </x:c>
      <x:c r="C46" s="8" t="str">
        <x:v>  HARBOR &amp; PINE </x:v>
      </x:c>
      <x:c r="D46" s="8" t="str">
        <x:v>NORTH </x:v>
      </x:c>
      <x:c r="E46" s="8" t="str">
        <x:v>Starter </x:v>
      </x:c>
      <x:c r="F46" s="8" t="str">
        <x:v>amy chan</x:v>
      </x:c>
      <x:c r="G46" s="8" t="n">
        <x:v>3</x:v>
      </x:c>
      <x:c r="H46" s="10" t="n">
        <x:v>49</x:v>
      </x:c>
      <x:c r="I46" s="8" t="str">
        <x:v>refund</x:v>
      </x:c>
    </x:row>
    <x:row r="47">
      <x:c r="A47" s="8" t="str">
        <x:v>ORD-1046</x:v>
      </x:c>
      <x:c r="B47" s="9" t="n">
        <x:v>46123</x:v>
      </x:c>
      <x:c r="C47" s="8" t="str">
        <x:v>redwood labs</x:v>
      </x:c>
      <x:c r="D47" s="8" t="str">
        <x:v>south</x:v>
      </x:c>
      <x:c r="E47" s="8" t="str">
        <x:v>pro</x:v>
      </x:c>
      <x:c r="F47" s="8" t="str">
        <x:v>BEN LI</x:v>
      </x:c>
      <x:c r="G47" s="8" t="n">
        <x:v>1</x:v>
      </x:c>
      <x:c r="H47" s="10" t="n">
        <x:v>129</x:v>
      </x:c>
      <x:c r="I47" s="8" t="str">
        <x:v>paid</x:v>
      </x:c>
    </x:row>
    <x:row r="48">
      <x:c r="A48" s="8" t="str">
        <x:v>ORD-1047</x:v>
      </x:c>
      <x:c r="B48" s="9" t="n">
        <x:v>46156</x:v>
      </x:c>
      <x:c r="C48" s="8" t="str">
        <x:v>Orbit Design</x:v>
      </x:c>
      <x:c r="D48" s="8" t="str">
        <x:v>EAST </x:v>
      </x:c>
      <x:c r="E48" s="8" t="str">
        <x:v>Enterprise </x:v>
      </x:c>
      <x:c r="F48" s="8" t="str">
        <x:v>Cara wong </x:v>
      </x:c>
      <x:c r="G48" s="8" t="n">
        <x:v>8</x:v>
      </x:c>
      <x:c r="H48" s="10" t="n">
        <x:v>299</x:v>
      </x:c>
      <x:c r="I48" s="8" t="str">
        <x:v>paid</x:v>
      </x:c>
    </x:row>
    <x:row r="49">
      <x:c r="A49" s="8" t="str">
        <x:v>ORD-1048</x:v>
      </x:c>
      <x:c r="B49" s="9" t="n">
        <x:v>46190</x:v>
      </x:c>
      <x:c r="C49" s="8" t="str">
        <x:v>Blue Finch Co</x:v>
      </x:c>
      <x:c r="D49" s="8" t="str">
        <x:v>West</x:v>
      </x:c>
      <x:c r="E49" s="8" t="str">
        <x:v>PRO</x:v>
      </x:c>
      <x:c r="F49" s="8" t="str">
        <x:v>daniel yu</x:v>
      </x:c>
      <x:c r="G49" s="8" t="n">
        <x:v>6</x:v>
      </x:c>
      <x:c r="H49" s="10" t="n">
        <x:v>129</x:v>
      </x:c>
      <x:c r="I49" s="8" t="str">
        <x:v>paid</x:v>
      </x:c>
    </x:row>
    <x:row r="50">
      <x:c r="A50" s="8" t="str">
        <x:v>ORD-1032</x:v>
      </x:c>
      <x:c r="B50" s="9" t="n">
        <x:v>46042</x:v>
      </x:c>
      <x:c r="C50" s="8" t="str">
        <x:v>  BRIGHTLANE </x:v>
      </x:c>
      <x:c r="D50" s="8" t="str">
        <x:v>north</x:v>
      </x:c>
      <x:c r="E50" s="8" t="str">
        <x:v>starter</x:v>
      </x:c>
      <x:c r="F50" s="8" t="str">
        <x:v>amy chan</x:v>
      </x:c>
      <x:c r="G50" s="8" t="n">
        <x:v>4</x:v>
      </x:c>
      <x:c r="H50" s="10" t="n">
        <x:v>49</x:v>
      </x:c>
      <x:c r="I50" s="8" t="str">
        <x:v>paid</x:v>
      </x:c>
    </x:row>
    <x:row r="51">
      <x:c r="A51" s="8" t="str">
        <x:v>ORD-1050</x:v>
      </x:c>
      <x:c r="B51" s="9" t="n">
        <x:v>46076</x:v>
      </x:c>
      <x:c r="C51" s="8" t="str">
        <x:v>Summit Goods</x:v>
      </x:c>
      <x:c r="D51" s="8" t="str">
        <x:v>SOUTH </x:v>
      </x:c>
      <x:c r="E51" s="8" t="str">
        <x:v>enterprise</x:v>
      </x:c>
      <x:c r="F51" s="8" t="str">
        <x:v>BEN LI</x:v>
      </x:c>
      <x:c r="G51" s="8" t="n">
        <x:v>2</x:v>
      </x:c>
      <x:c r="H51" s="10" t="n">
        <x:v>299</x:v>
      </x:c>
      <x:c r="I51" s="8" t="str">
        <x:v>pending</x:v>
      </x:c>
    </x:row>
    <x:row r="52">
      <x:c r="A52" s="8" t="str">
        <x:v>ORD-1051</x:v>
      </x:c>
      <x:c r="B52" s="9" t="n">
        <x:v>46082</x:v>
      </x:c>
      <x:c r="C52" s="8" t="str">
        <x:v>northstar studio</x:v>
      </x:c>
      <x:c r="D52" s="8" t="str">
        <x:v>East</x:v>
      </x:c>
      <x:c r="E52" s="8" t="str">
        <x:v>Starter </x:v>
      </x:c>
      <x:c r="F52" s="8" t="str">
        <x:v>Cara wong </x:v>
      </x:c>
      <x:c r="G52" s="8" t="n">
        <x:v>9</x:v>
      </x:c>
      <x:c r="H52" s="10" t="n">
        <x:v>49</x:v>
      </x:c>
      <x:c r="I52" s="8" t="str">
        <x:v>paid</x:v>
      </x:c>
    </x:row>
    <x:row r="53">
      <x:c r="A53" s="8" t="str">
        <x:v>ORD-1052</x:v>
      </x:c>
      <x:c r="B53" s="9" t="n">
        <x:v>46116</x:v>
      </x:c>
      <x:c r="C53" s="8" t="str">
        <x:v>Nova Works</x:v>
      </x:c>
      <x:c r="D53" s="8" t="str">
        <x:v> west</x:v>
      </x:c>
      <x:c r="E53" s="8" t="str">
        <x:v>pro</x:v>
      </x:c>
      <x:c r="F53" s="8" t="str">
        <x:v>daniel yu</x:v>
      </x:c>
      <x:c r="G53" s="8" t="n">
        <x:v>7</x:v>
      </x:c>
      <x:c r="H53" s="10" t="n">
        <x:v>129</x:v>
      </x:c>
      <x:c r="I53" s="8" t="str">
        <x:v>paid</x:v>
      </x:c>
    </x:row>
    <x:row r="54">
      <x:c r="A54" s="8" t="str">
        <x:v>ORD-1053</x:v>
      </x:c>
      <x:c r="B54" s="9" t="n">
        <x:v>46149</x:v>
      </x:c>
      <x:c r="C54" s="8" t="str">
        <x:v>  CEDAR &amp; CO </x:v>
      </x:c>
      <x:c r="D54" s="8" t="str">
        <x:v>NORTH </x:v>
      </x:c>
      <x:c r="E54" s="8" t="str">
        <x:v>Enterprise </x:v>
      </x:c>
      <x:c r="F54" s="8" t="str">
        <x:v>amy chan</x:v>
      </x:c>
      <x:c r="G54" s="8" t="n">
        <x:v>5</x:v>
      </x:c>
      <x:c r="H54" s="10" t="n">
        <x:v>299</x:v>
      </x:c>
      <x:c r="I54" s="8" t="str">
        <x:v>paid</x:v>
      </x:c>
    </x:row>
    <x:row r="55">
      <x:c r="A55" s="8" t="str">
        <x:v>ORD-1054</x:v>
      </x:c>
      <x:c r="B55" s="9" t="n">
        <x:v>46183</x:v>
      </x:c>
      <x:c r="C55" s="8" t="str">
        <x:v>Clearview Media</x:v>
      </x:c>
      <x:c r="D55" s="8" t="str">
        <x:v>south</x:v>
      </x:c>
      <x:c r="E55" s="8" t="str">
        <x:v>PRO</x:v>
      </x:c>
      <x:c r="F55" s="8" t="str">
        <x:v>BEN LI</x:v>
      </x:c>
      <x:c r="G55" s="8" t="n">
        <x:v>3</x:v>
      </x:c>
      <x:c r="H55" s="10" t="n">
        <x:v>129</x:v>
      </x:c>
      <x:c r="I55" s="8" t="str">
        <x:v>paid</x:v>
      </x:c>
    </x:row>
    <x:row r="56">
      <x:c r="A56" s="8" t="str">
        <x:v>ORD-1055</x:v>
      </x:c>
      <x:c r="B56" s="9" t="n">
        <x:v>46035</x:v>
      </x:c>
      <x:c r="C56" s="8" t="str">
        <x:v>Harbor &amp; Pine</x:v>
      </x:c>
      <x:c r="D56" s="8" t="str">
        <x:v>EAST </x:v>
      </x:c>
      <x:c r="E56" s="8" t="str">
        <x:v>starter</x:v>
      </x:c>
      <x:c r="F56" s="8" t="str">
        <x:v>Cara wong </x:v>
      </x:c>
      <x:c r="G56" s="8" t="n">
        <x:v>1</x:v>
      </x:c>
      <x:c r="H56" s="10" t="n">
        <x:v>49</x:v>
      </x:c>
      <x:c r="I56" s="8" t="str">
        <x:v>paid</x:v>
      </x:c>
    </x:row>
    <x:row r="57">
      <x:c r="A57" s="8" t="str">
        <x:v>ORD-1056</x:v>
      </x:c>
      <x:c r="B57" s="9" t="n">
        <x:v>46069</x:v>
      </x:c>
      <x:c r="C57" s="8" t="str">
        <x:v>redwood labs</x:v>
      </x:c>
      <x:c r="D57" s="8" t="str">
        <x:v>West</x:v>
      </x:c>
      <x:c r="E57" s="8" t="str">
        <x:v>enterprise</x:v>
      </x:c>
      <x:c r="F57" s="8" t="str">
        <x:v>daniel yu</x:v>
      </x:c>
      <x:c r="G57" s="8" t="n">
        <x:v>8</x:v>
      </x:c>
      <x:c r="H57" s="10" t="n">
        <x:v>299</x:v>
      </x:c>
      <x:c r="I57" s="8" t="str">
        <x:v>refund</x:v>
      </x:c>
    </x:row>
    <x:row r="58">
      <x:c r="A58" s="8" t="str">
        <x:v>ORD-1057</x:v>
      </x:c>
      <x:c r="B58" s="9" t="n">
        <x:v>46100</x:v>
      </x:c>
      <x:c r="C58" s="8" t="str">
        <x:v>  ORBIT DESIGN </x:v>
      </x:c>
      <x:c r="D58" s="8" t="str">
        <x:v>north</x:v>
      </x:c>
      <x:c r="E58" s="8" t="str">
        <x:v>Starter </x:v>
      </x:c>
      <x:c r="F58" s="8" t="str">
        <x:v>amy chan</x:v>
      </x:c>
      <x:c r="G58" s="8" t="n">
        <x:v>6</x:v>
      </x:c>
      <x:c r="H58" s="10" t="n">
        <x:v>49</x:v>
      </x:c>
      <x:c r="I58" s="8" t="str">
        <x:v>pending</x:v>
      </x:c>
    </x:row>
    <x:row r="59">
      <x:c r="A59" s="8" t="str">
        <x:v>ORD-1058</x:v>
      </x:c>
      <x:c r="B59" s="9" t="n">
        <x:v>46134</x:v>
      </x:c>
      <x:c r="C59" s="8" t="str">
        <x:v>Blue Finch Co</x:v>
      </x:c>
      <x:c r="D59" s="8" t="str">
        <x:v>SOUTH </x:v>
      </x:c>
      <x:c r="E59" s="8" t="str">
        <x:v>pro</x:v>
      </x:c>
      <x:c r="F59" s="8" t="str">
        <x:v>BEN LI</x:v>
      </x:c>
      <x:c r="G59" s="8" t="n">
        <x:v>4</x:v>
      </x:c>
      <x:c r="H59" s="10" t="n">
        <x:v>129</x:v>
      </x:c>
      <x:c r="I59" s="8" t="str">
        <x:v>paid</x:v>
      </x:c>
    </x:row>
    <x:row r="60">
      <x:c r="A60" s="8" t="str">
        <x:v>ORD-1059</x:v>
      </x:c>
      <x:c r="B60" s="9" t="n">
        <x:v>46167</x:v>
      </x:c>
      <x:c r="C60" s="8" t="str">
        <x:v>Brightlane</x:v>
      </x:c>
      <x:c r="D60" s="8" t="str">
        <x:v>East</x:v>
      </x:c>
      <x:c r="E60" s="8" t="str">
        <x:v>Enterprise </x:v>
      </x:c>
      <x:c r="F60" s="8" t="str">
        <x:v>Cara wong </x:v>
      </x:c>
      <x:c r="G60" s="8" t="n">
        <x:v>2</x:v>
      </x:c>
      <x:c r="H60" s="10" t="n">
        <x:v>299</x:v>
      </x:c>
      <x:c r="I60" s="8" t="str">
        <x:v>paid</x:v>
      </x:c>
    </x:row>
    <x:row r="61">
      <x:c r="A61" s="8" t="str">
        <x:v>ORD-1060</x:v>
      </x:c>
      <x:c r="B61" s="9" t="n">
        <x:v>46176</x:v>
      </x:c>
      <x:c r="C61" s="8" t="str">
        <x:v>Summit Goods</x:v>
      </x:c>
      <x:c r="D61" s="8" t="str">
        <x:v> west</x:v>
      </x:c>
      <x:c r="E61" s="8" t="str">
        <x:v>PRO</x:v>
      </x:c>
      <x:c r="F61" s="8" t="str">
        <x:v>daniel yu</x:v>
      </x:c>
      <x:c r="G61" s="8" t="n">
        <x:v>9</x:v>
      </x:c>
      <x:c r="H61" s="10" t="n">
        <x:v>129</x:v>
      </x:c>
      <x:c r="I61" s="8" t="str">
        <x:v>paid</x:v>
      </x:c>
    </x:row>
    <x:row r="62">
      <x:c r="A62" s="8" t="str">
        <x:v>ORD-1061</x:v>
      </x:c>
      <x:c r="B62" s="9" t="n">
        <x:v>46028</x:v>
      </x:c>
      <x:c r="C62" s="8" t="str">
        <x:v>  northstar studio </x:v>
      </x:c>
      <x:c r="D62" s="8" t="str">
        <x:v>NORTH </x:v>
      </x:c>
      <x:c r="E62" s="8" t="str">
        <x:v>starter</x:v>
      </x:c>
      <x:c r="F62" s="8" t="str">
        <x:v>amy chan</x:v>
      </x:c>
      <x:c r="G62" s="8" t="n">
        <x:v>7</x:v>
      </x:c>
      <x:c r="H62" s="10" t="n">
        <x:v>49</x:v>
      </x:c>
      <x:c r="I62" s="8" t="str">
        <x:v>paid</x:v>
      </x:c>
    </x:row>
    <x:row r="63">
      <x:c r="A63" s="8" t="str">
        <x:v>ORD-1062</x:v>
      </x:c>
      <x:c r="B63" s="9" t="n">
        <x:v>46062</x:v>
      </x:c>
      <x:c r="C63" s="8" t="str">
        <x:v>Nova Works</x:v>
      </x:c>
      <x:c r="D63" s="8" t="str">
        <x:v>south</x:v>
      </x:c>
      <x:c r="E63" s="8" t="str">
        <x:v>enterprise</x:v>
      </x:c>
      <x:c r="F63" s="8" t="str">
        <x:v>BEN LI</x:v>
      </x:c>
      <x:c r="G63" s="8" t="n">
        <x:v>5</x:v>
      </x:c>
      <x:c r="H63" s="10" t="n">
        <x:v>299</x:v>
      </x:c>
      <x:c r="I63" s="8" t="str">
        <x:v>paid</x:v>
      </x:c>
    </x:row>
    <x:row r="64">
      <x:c r="A64" s="8" t="str">
        <x:v>ORD-1063</x:v>
      </x:c>
      <x:c r="B64" s="9" t="n">
        <x:v>46093</x:v>
      </x:c>
      <x:c r="C64" s="8" t="str">
        <x:v>Cedar &amp; Co</x:v>
      </x:c>
      <x:c r="D64" s="8" t="str">
        <x:v>EAST </x:v>
      </x:c>
      <x:c r="E64" s="8" t="str">
        <x:v>Starter </x:v>
      </x:c>
      <x:c r="F64" s="8" t="str">
        <x:v>Cara wong </x:v>
      </x:c>
      <x:c r="G64" s="8" t="n">
        <x:v>3</x:v>
      </x:c>
      <x:c r="H64" s="10" t="n">
        <x:v>49</x:v>
      </x:c>
      <x:c r="I64" s="8" t="str">
        <x:v>paid</x:v>
      </x:c>
    </x:row>
    <x:row r="65">
      <x:c r="A65" s="8" t="str">
        <x:v>ORD-1064</x:v>
      </x:c>
      <x:c r="B65" s="9" t="n">
        <x:v>46127</x:v>
      </x:c>
      <x:c r="C65" s="8" t="str">
        <x:v>Clearview Media</x:v>
      </x:c>
      <x:c r="D65" s="8" t="str">
        <x:v>West</x:v>
      </x:c>
      <x:c r="E65" s="8" t="str">
        <x:v>pro</x:v>
      </x:c>
      <x:c r="F65" s="8" t="str">
        <x:v>daniel yu</x:v>
      </x:c>
      <x:c r="G65" s="8" t="n">
        <x:v>1</x:v>
      </x:c>
      <x:c r="H65" s="10" t="n">
        <x:v>129</x:v>
      </x:c>
      <x:c r="I65" s="8" t="str">
        <x:v>pending</x:v>
      </x:c>
    </x:row>
    <x:row r="66">
      <x:c r="A66" s="8" t="str">
        <x:v>ORD-1065</x:v>
      </x:c>
      <x:c r="B66" s="9" t="n">
        <x:v>46160</x:v>
      </x:c>
      <x:c r="C66" s="8" t="str">
        <x:v>  HARBOR &amp; PINE </x:v>
      </x:c>
      <x:c r="D66" s="8" t="str">
        <x:v>north</x:v>
      </x:c>
      <x:c r="E66" s="8" t="str">
        <x:v>Enterprise </x:v>
      </x:c>
      <x:c r="F66" s="8" t="str">
        <x:v>amy chan</x:v>
      </x:c>
      <x:c r="G66" s="8" t="n">
        <x:v>8</x:v>
      </x:c>
      <x:c r="H66" s="10" t="n">
        <x:v>299</x:v>
      </x:c>
      <x:c r="I66" s="8" t="str">
        <x:v>paid</x:v>
      </x:c>
    </x:row>
    <x:row r="67">
      <x:c r="A67" s="8" t="str">
        <x:v>ORD-1066</x:v>
      </x:c>
      <x:c r="B67" s="9" t="n">
        <x:v>46194</x:v>
      </x:c>
      <x:c r="C67" s="8" t="str">
        <x:v>redwood labs</x:v>
      </x:c>
      <x:c r="D67" s="8" t="str">
        <x:v>SOUTH </x:v>
      </x:c>
      <x:c r="E67" s="8" t="str">
        <x:v>PRO</x:v>
      </x:c>
      <x:c r="F67" s="8" t="str">
        <x:v>BEN LI</x:v>
      </x:c>
      <x:c r="G67" s="8" t="n">
        <x:v>6</x:v>
      </x:c>
      <x:c r="H67" s="10" t="n">
        <x:v>129</x:v>
      </x:c>
      <x:c r="I67" s="8" t="str">
        <x:v>paid</x:v>
      </x:c>
    </x:row>
    <x:row r="68">
      <x:c r="A68" s="8" t="str">
        <x:v>ORD-1067</x:v>
      </x:c>
      <x:c r="B68" s="9" t="n">
        <x:v>46046</x:v>
      </x:c>
      <x:c r="C68" s="8" t="str">
        <x:v>Orbit Design</x:v>
      </x:c>
      <x:c r="D68" s="8" t="str">
        <x:v>East</x:v>
      </x:c>
      <x:c r="E68" s="8" t="str">
        <x:v>starter</x:v>
      </x:c>
      <x:c r="F68" s="8" t="str">
        <x:v>Cara wong </x:v>
      </x:c>
      <x:c r="G68" s="8" t="n">
        <x:v>4</x:v>
      </x:c>
      <x:c r="H68" s="10" t="n">
        <x:v>49</x:v>
      </x:c>
      <x:c r="I68" s="8" t="str">
        <x:v>refund</x:v>
      </x:c>
    </x:row>
    <x:row r="69">
      <x:c r="A69" s="8" t="str">
        <x:v>ORD-1068</x:v>
      </x:c>
      <x:c r="B69" s="9" t="n">
        <x:v>46055</x:v>
      </x:c>
      <x:c r="C69" s="8" t="str">
        <x:v>Blue Finch Co</x:v>
      </x:c>
      <x:c r="D69" s="8" t="str">
        <x:v> west</x:v>
      </x:c>
      <x:c r="E69" s="8" t="str">
        <x:v>enterprise</x:v>
      </x:c>
      <x:c r="F69" s="8" t="str">
        <x:v>daniel yu</x:v>
      </x:c>
      <x:c r="G69" s="8" t="n">
        <x:v>2</x:v>
      </x:c>
      <x:c r="H69" s="10" t="n">
        <x:v>299</x:v>
      </x:c>
      <x:c r="I69" s="8" t="str">
        <x:v>paid</x:v>
      </x:c>
    </x:row>
    <x:row r="70">
      <x:c r="A70" s="8" t="str">
        <x:v>ORD-1069</x:v>
      </x:c>
      <x:c r="B70" s="9" t="n">
        <x:v>46086</x:v>
      </x:c>
      <x:c r="C70" s="8" t="str">
        <x:v>  BRIGHTLANE </x:v>
      </x:c>
      <x:c r="D70" s="8" t="str">
        <x:v>NORTH </x:v>
      </x:c>
      <x:c r="E70" s="8" t="str">
        <x:v>Starter </x:v>
      </x:c>
      <x:c r="F70" s="8" t="str">
        <x:v>amy chan</x:v>
      </x:c>
      <x:c r="G70" s="8" t="n">
        <x:v>9</x:v>
      </x:c>
      <x:c r="H70" s="10" t="n">
        <x:v>49</x:v>
      </x:c>
      <x:c r="I70" s="8" t="str">
        <x:v>paid</x:v>
      </x:c>
    </x:row>
    <x:row r="71">
      <x:c r="A71" s="8" t="str">
        <x:v>ORD-1070</x:v>
      </x:c>
      <x:c r="B71" s="9" t="n">
        <x:v>46120</x:v>
      </x:c>
      <x:c r="C71" s="8" t="str">
        <x:v>Summit Goods</x:v>
      </x:c>
      <x:c r="D71" s="8" t="str">
        <x:v>south</x:v>
      </x:c>
      <x:c r="E71" s="8" t="str">
        <x:v>pro</x:v>
      </x:c>
      <x:c r="F71" s="8" t="str">
        <x:v>BEN LI</x:v>
      </x:c>
      <x:c r="G71" s="8" t="n">
        <x:v>7</x:v>
      </x:c>
      <x:c r="H71" s="10" t="n">
        <x:v>129</x:v>
      </x:c>
      <x:c r="I71" s="8" t="str">
        <x:v>paid</x:v>
      </x:c>
    </x:row>
    <x:row r="72">
      <x:c r="A72" s="8" t="str">
        <x:v>ORD-1071</x:v>
      </x:c>
      <x:c r="B72" s="9" t="n">
        <x:v>46153</x:v>
      </x:c>
      <x:c r="C72" s="8" t="str">
        <x:v>northstar studio</x:v>
      </x:c>
      <x:c r="D72" s="8" t="str">
        <x:v>EAST </x:v>
      </x:c>
      <x:c r="E72" s="8" t="str">
        <x:v>Enterprise </x:v>
      </x:c>
      <x:c r="F72" s="8" t="str">
        <x:v>Cara wong </x:v>
      </x:c>
      <x:c r="G72" s="8" t="n">
        <x:v>5</x:v>
      </x:c>
      <x:c r="H72" s="10" t="n">
        <x:v>299</x:v>
      </x:c>
      <x:c r="I72" s="8" t="str">
        <x:v>pending</x:v>
      </x:c>
    </x:row>
    <x:row r="73">
      <x:c r="A73" s="8" t="str">
        <x:v>ORD-1072</x:v>
      </x:c>
      <x:c r="B73" s="9" t="n">
        <x:v>46187</x:v>
      </x:c>
      <x:c r="C73" s="8" t="str">
        <x:v>Nova Works</x:v>
      </x:c>
      <x:c r="D73" s="8" t="str">
        <x:v>West</x:v>
      </x:c>
      <x:c r="E73" s="8" t="str">
        <x:v>PRO</x:v>
      </x:c>
      <x:c r="F73" s="8" t="str">
        <x:v>daniel yu</x:v>
      </x:c>
      <x:c r="G73" s="8" t="n">
        <x:v>3</x:v>
      </x:c>
      <x:c r="H73" s="10" t="n">
        <x:v>129</x:v>
      </x:c>
      <x:c r="I73" s="8" t="str">
        <x:v>paid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70AD47"/>
  </x:sheetPr>
  <x:sheetViews>
    <x:sheetView showGridLines="0" workbookViewId="0"/>
  </x:sheetViews>
  <x:sheetFormatPr defaultRowHeight="15"/>
  <x:cols>
    <x:col min="1" max="1" width="18" hidden="0" customWidth="1"/>
    <x:col min="2" max="2" width="75" hidden="0" customWidth="1"/>
  </x:cols>
  <x:sheetData>
    <x:row r="2">
      <x:c r="A2" s="16" t="str">
        <x:v>How this portfolio sample works</x:v>
      </x:c>
      <x:c r="B2" s="16"/>
      <x:c r="C2" s="16"/>
      <x:c r="D2" s="16"/>
      <x:c r="E2" s="16"/>
      <x:c r="F2" s="16"/>
      <x:c r="G2" s="16"/>
    </x:row>
    <x:row r="3">
      <x:c r="A3" s="17"/>
      <x:c r="B3" s="17"/>
      <x:c r="C3" s="17"/>
      <x:c r="D3" s="17"/>
      <x:c r="E3" s="17"/>
      <x:c r="F3" s="17"/>
      <x:c r="G3" s="17"/>
    </x:row>
    <x:row r="5">
      <x:c r="A5" s="37" t="str">
        <x:v>Step</x:v>
      </x:c>
      <x:c r="B5" s="37" t="str">
        <x:v>What happens</x:v>
      </x:c>
    </x:row>
    <x:row r="6" ht="42" customHeight="1">
      <x:c r="A6" s="52" t="str">
        <x:v>1. Raw Data</x:v>
      </x:c>
      <x:c r="B6" s="52" t="str">
        <x:v>Paste or replace the source export. The sample deliberately includes inconsistent casing, spaces, duplicates and non-paid rows.</x:v>
      </x:c>
    </x:row>
    <x:row r="7" ht="42" customHeight="1">
      <x:c r="A7" s="52" t="str">
        <x:v>2. Clean Data</x:v>
      </x:c>
      <x:c r="B7" s="52" t="str">
        <x:v>Formula-driven standardisation fixes text formatting, flags duplicate order IDs and excludes pending/refunded rows.</x:v>
      </x:c>
    </x:row>
    <x:row r="8" ht="42" customHeight="1">
      <x:c r="A8" s="52" t="str">
        <x:v>3. Dashboard</x:v>
      </x:c>
      <x:c r="B8" s="52" t="str">
        <x:v>KPIs and summaries recalculate from the cleaned dataset; charts stay linked to the result tables.</x:v>
      </x:c>
    </x:row>
    <x:row r="9" ht="42" customHeight="1">
      <x:c r="A9" s="52" t="str">
        <x:v>4. Handover</x:v>
      </x:c>
      <x:c r="B9" s="52" t="str">
        <x:v>A client version can include field mapping, refresh instructions and validation checks tailored to the real source file.</x:v>
      </x:c>
    </x:row>
    <x:row r="10" ht="42" customHeight="1">
      <x:c r="A10" s="52" t="str">
        <x:v>Privacy</x:v>
      </x:c>
      <x:c r="B10" s="52" t="str">
        <x:v>All records in this workbook are synthetic and do not represent real people or businesses.</x:v>
      </x:c>
    </x:row>
  </x:sheetData>
  <x:pageMargins left="0.7" right="0.7" top="0.75" bottom="0.75" header="0.3" footer="0.3"/>
</x:worksheet>
</file>